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Revenue" sheetId="1" r:id="rId1"/>
    <sheet name="Instruction" sheetId="2" r:id="rId2"/>
    <sheet name="Research" sheetId="3" r:id="rId3"/>
    <sheet name="Public Service" sheetId="4" r:id="rId4"/>
    <sheet name="Academic Supp" sheetId="5" r:id="rId5"/>
    <sheet name="Student Services" sheetId="6" r:id="rId6"/>
    <sheet name="Institutional Supp" sheetId="7" r:id="rId7"/>
    <sheet name="Scholarships" sheetId="8" r:id="rId8"/>
    <sheet name="OP&amp;M" sheetId="9" r:id="rId9"/>
    <sheet name="Hospitals" sheetId="10" r:id="rId10"/>
    <sheet name="Transfers" sheetId="11" r:id="rId11"/>
    <sheet name="Athletics" sheetId="12" r:id="rId12"/>
    <sheet name="Other" sheetId="13" r:id="rId13"/>
    <sheet name="NOTES" sheetId="14" r:id="rId14"/>
    <sheet name="BOR-1" sheetId="15" r:id="rId15"/>
    <sheet name="BOR-2" sheetId="16" r:id="rId16"/>
    <sheet name="BOR-3 Budgeted" sheetId="17" r:id="rId17"/>
    <sheet name="BOR-3 Actual" sheetId="18" r:id="rId18"/>
    <sheet name="BOR-3A Other Rev" sheetId="19" r:id="rId19"/>
    <sheet name="BOR-4" sheetId="20" r:id="rId20"/>
    <sheet name="BOR-6" sheetId="21" r:id="rId21"/>
    <sheet name="ATH-1 Actual" sheetId="22" r:id="rId22"/>
    <sheet name="ATH-2-Actual" sheetId="23" r:id="rId23"/>
    <sheet name="ATH-1 14-15 Bgt" sheetId="24" r:id="rId24"/>
    <sheet name="ATH-2 14-15 Bgt" sheetId="25" r:id="rId25"/>
    <sheet name="ATH-1 15-16 Bgt" sheetId="26" r:id="rId26"/>
    <sheet name="ATH-2 15-16 Bgt" sheetId="27" r:id="rId27"/>
  </sheets>
  <definedNames>
    <definedName name="_xlnm.Print_Area" localSheetId="4">'Academic Supp'!$A$1:$K$43</definedName>
    <definedName name="_xlnm.Print_Area" localSheetId="21">'ATH-1 Actual'!$A$1:$I$26</definedName>
    <definedName name="_xlnm.Print_Area" localSheetId="22">'ATH-2-Actual'!$A$1:$J$25</definedName>
    <definedName name="_xlnm.Print_Area" localSheetId="11">'Athletics'!$A$1:$AC$48</definedName>
    <definedName name="_xlnm.Print_Area" localSheetId="14">'BOR-1'!$A$1:$H$95</definedName>
    <definedName name="_xlnm.Print_Area" localSheetId="15">'BOR-2'!$A$1:$E$49</definedName>
    <definedName name="_xlnm.Print_Area" localSheetId="17">'BOR-3 Actual'!$A$1:$M$81</definedName>
    <definedName name="_xlnm.Print_Area" localSheetId="16">'BOR-3 Budgeted'!$A$1:$M$79</definedName>
    <definedName name="_xlnm.Print_Area" localSheetId="18">'BOR-3A Other Rev'!$A$1:$G$65</definedName>
    <definedName name="_xlnm.Print_Area" localSheetId="19">'BOR-4'!$A$1:$E$326</definedName>
    <definedName name="_xlnm.Print_Area" localSheetId="20">'BOR-6'!$A$1:$D$19</definedName>
    <definedName name="_xlnm.Print_Area" localSheetId="9">'Hospitals'!$A$1:$K$43</definedName>
    <definedName name="_xlnm.Print_Area" localSheetId="6">'Institutional Supp'!$A$1:$K$43</definedName>
    <definedName name="_xlnm.Print_Area" localSheetId="1">'Instruction'!$A$1:$K$44</definedName>
    <definedName name="_xlnm.Print_Area" localSheetId="13">'NOTES'!$A$1:$E$64</definedName>
    <definedName name="_xlnm.Print_Area" localSheetId="8">'OP&amp;M'!$A$1:$K$43</definedName>
    <definedName name="_xlnm.Print_Area" localSheetId="12">'Other'!$A$1:$K$44</definedName>
    <definedName name="_xlnm.Print_Area" localSheetId="3">'Public Service'!$A$1:$K$44</definedName>
    <definedName name="_xlnm.Print_Area" localSheetId="7">'Scholarships'!$A$1:$K$43</definedName>
    <definedName name="_xlnm.Print_Area" localSheetId="5">'Student Services'!$A$1:$K$43</definedName>
    <definedName name="_xlnm.Print_Area" localSheetId="10">'Transfers'!$A$1:$K$43</definedName>
    <definedName name="_xlnm.Print_Titles" localSheetId="4">'Academic Supp'!$1:$6</definedName>
    <definedName name="_xlnm.Print_Titles" localSheetId="11">'Athletics'!$A:$B,'Athletics'!$1:$7</definedName>
    <definedName name="_xlnm.Print_Titles" localSheetId="18">'BOR-3A Other Rev'!$1:$10</definedName>
    <definedName name="_xlnm.Print_Titles" localSheetId="9">'Hospitals'!$1:$6</definedName>
    <definedName name="_xlnm.Print_Titles" localSheetId="6">'Institutional Supp'!$1:$6</definedName>
    <definedName name="_xlnm.Print_Titles" localSheetId="1">'Instruction'!$1:$6</definedName>
    <definedName name="_xlnm.Print_Titles" localSheetId="13">'NOTES'!$1:$4</definedName>
    <definedName name="_xlnm.Print_Titles" localSheetId="8">'OP&amp;M'!$1:$6</definedName>
    <definedName name="_xlnm.Print_Titles" localSheetId="12">'Other'!$1:$6</definedName>
    <definedName name="_xlnm.Print_Titles" localSheetId="3">'Public Service'!$1:$6</definedName>
    <definedName name="_xlnm.Print_Titles" localSheetId="2">'Research'!$1:$6</definedName>
    <definedName name="_xlnm.Print_Titles" localSheetId="0">'Revenue'!$1:$6</definedName>
    <definedName name="_xlnm.Print_Titles" localSheetId="7">'Scholarships'!$1:$6</definedName>
    <definedName name="_xlnm.Print_Titles" localSheetId="5">'Student Services'!$1:$6</definedName>
    <definedName name="_xlnm.Print_Titles" localSheetId="10">'Transfers'!$1:$6</definedName>
  </definedNames>
  <calcPr fullCalcOnLoad="1"/>
</workbook>
</file>

<file path=xl/sharedStrings.xml><?xml version="1.0" encoding="utf-8"?>
<sst xmlns="http://schemas.openxmlformats.org/spreadsheetml/2006/main" count="2577" uniqueCount="484">
  <si>
    <t>Account Code</t>
  </si>
  <si>
    <t xml:space="preserve">Group </t>
  </si>
  <si>
    <t>Code</t>
  </si>
  <si>
    <t>Description</t>
  </si>
  <si>
    <t xml:space="preserve">Account </t>
  </si>
  <si>
    <t>Prior Year Actual</t>
  </si>
  <si>
    <t>Prior Year Budget</t>
  </si>
  <si>
    <t>Current Year Budget</t>
  </si>
  <si>
    <t>Unrestricted</t>
  </si>
  <si>
    <t>Restricted</t>
  </si>
  <si>
    <t>Tuition</t>
  </si>
  <si>
    <t>Student Fees</t>
  </si>
  <si>
    <t>Academic Excellence Fee</t>
  </si>
  <si>
    <t>Operational Fee</t>
  </si>
  <si>
    <t>Academic Enhancement Fee</t>
  </si>
  <si>
    <t>Building Use Fee</t>
  </si>
  <si>
    <t>Technology Fee</t>
  </si>
  <si>
    <t>Energy Surcharge</t>
  </si>
  <si>
    <t>University Self-Assessed Fees</t>
  </si>
  <si>
    <t>Student Self-Assessed Fees</t>
  </si>
  <si>
    <t>Non-Resident Fees</t>
  </si>
  <si>
    <t>Other Student Fees</t>
  </si>
  <si>
    <t>All Other Mandated Fees</t>
  </si>
  <si>
    <t>All Other Student Fees</t>
  </si>
  <si>
    <t>Self-Generated - Other</t>
  </si>
  <si>
    <t>Hospitals-Commercial/Self Pay</t>
  </si>
  <si>
    <t>Physicians Practice Plans</t>
  </si>
  <si>
    <t>Sales and Services of Educational Activities</t>
  </si>
  <si>
    <t>Organized Activities Related to Instruction</t>
  </si>
  <si>
    <t>All Other Self-Generated</t>
  </si>
  <si>
    <t>State Appropriations</t>
  </si>
  <si>
    <t>State General Fund Direct</t>
  </si>
  <si>
    <t>Interim Emergency Board</t>
  </si>
  <si>
    <t>ARRA Funds</t>
  </si>
  <si>
    <t>Statutory Dedicated</t>
  </si>
  <si>
    <t>Higher Education Incentive Fund</t>
  </si>
  <si>
    <t>Support Education in Louisiana Fund</t>
  </si>
  <si>
    <t>Tobacco Health Care Fund</t>
  </si>
  <si>
    <t>Calcasieu Parish Fund</t>
  </si>
  <si>
    <t>Calcasieu Parish Higher Education</t>
  </si>
  <si>
    <t>Pari-Mutiel Live Racing Facility</t>
  </si>
  <si>
    <t>Fireman Training Fund</t>
  </si>
  <si>
    <t>Two Percent Fire Insurance Fund</t>
  </si>
  <si>
    <t>Health Excellence Fund</t>
  </si>
  <si>
    <t>LA Educational Quality Support Fund</t>
  </si>
  <si>
    <t>Proprietary School Fund</t>
  </si>
  <si>
    <t>Overcollections Fund</t>
  </si>
  <si>
    <t>Workforce Training - Rapid Response</t>
  </si>
  <si>
    <t>Federal Appropriations</t>
  </si>
  <si>
    <t>Federal Program Administration</t>
  </si>
  <si>
    <t>Medicare</t>
  </si>
  <si>
    <t>Pell Grants</t>
  </si>
  <si>
    <t>Other Federal Appropriations</t>
  </si>
  <si>
    <t>Local Appropriations</t>
  </si>
  <si>
    <t>Federal Grants and Contracts</t>
  </si>
  <si>
    <t>Gifts, grants and contracts</t>
  </si>
  <si>
    <t>State Grants and Contracts</t>
  </si>
  <si>
    <t>Local Grants and Contracts</t>
  </si>
  <si>
    <t>Private Gifts, Grants and Contracts</t>
  </si>
  <si>
    <t>Endowment Income</t>
  </si>
  <si>
    <t>Residence Halls</t>
  </si>
  <si>
    <t>Auxiliary Enterprises</t>
  </si>
  <si>
    <t>Food Services</t>
  </si>
  <si>
    <t>Bookstore</t>
  </si>
  <si>
    <t>Ticket Sales</t>
  </si>
  <si>
    <t>Media</t>
  </si>
  <si>
    <t>Post Season Play (Tourn/Bowl)</t>
  </si>
  <si>
    <t>Game Guarantees</t>
  </si>
  <si>
    <t>Foundation/Clubs (Other Private Gifts)</t>
  </si>
  <si>
    <t>Student Athletic Fees</t>
  </si>
  <si>
    <t>Parking Fees</t>
  </si>
  <si>
    <t>Conference Distributions</t>
  </si>
  <si>
    <t>Corporate Sponsorships</t>
  </si>
  <si>
    <t>Interest on Investments</t>
  </si>
  <si>
    <t>Other Income</t>
  </si>
  <si>
    <t>CWSP - Federally Funded Portion</t>
  </si>
  <si>
    <t>Other Auxiliary Profits</t>
  </si>
  <si>
    <t>Transfers from Unrestricted E&amp;G</t>
  </si>
  <si>
    <t>Transfers from Other Funds</t>
  </si>
  <si>
    <t>Gender Equity</t>
  </si>
  <si>
    <t>Medicaid</t>
  </si>
  <si>
    <t>Uncompensated Care</t>
  </si>
  <si>
    <t>Hospital Contracts</t>
  </si>
  <si>
    <t>Interagency Transfers</t>
  </si>
  <si>
    <t>Lab School</t>
  </si>
  <si>
    <t>Other Transfers</t>
  </si>
  <si>
    <t>Due from Regents</t>
  </si>
  <si>
    <t>Due from System</t>
  </si>
  <si>
    <t>Hospitals</t>
  </si>
  <si>
    <t>Institution:</t>
  </si>
  <si>
    <t>Personal Services</t>
  </si>
  <si>
    <t>Salaries</t>
  </si>
  <si>
    <t>Other Compensation</t>
  </si>
  <si>
    <t>Related Benefits</t>
  </si>
  <si>
    <t>Travel</t>
  </si>
  <si>
    <t>Operating Services</t>
  </si>
  <si>
    <t>Supplies</t>
  </si>
  <si>
    <t>Professional Services</t>
  </si>
  <si>
    <t>Accounting/Auditing</t>
  </si>
  <si>
    <t>Management Consulting</t>
  </si>
  <si>
    <t>Engineering/Architecture</t>
  </si>
  <si>
    <t>Legal</t>
  </si>
  <si>
    <t>Medical/Dental</t>
  </si>
  <si>
    <t>Veterinary</t>
  </si>
  <si>
    <t>All Other Professional Services</t>
  </si>
  <si>
    <t>Other Charges</t>
  </si>
  <si>
    <t>Capital Outlays</t>
  </si>
  <si>
    <t>Library Acquisitions</t>
  </si>
  <si>
    <t>All Other Acquisitions</t>
  </si>
  <si>
    <t>Major Repairs</t>
  </si>
  <si>
    <t>All Other Capital Outlays</t>
  </si>
  <si>
    <t>Debt Service</t>
  </si>
  <si>
    <t>Transfers</t>
  </si>
  <si>
    <t>Salaries/Wages</t>
  </si>
  <si>
    <t>Fringe Benefits</t>
  </si>
  <si>
    <t>Extra Help (Temporary)</t>
  </si>
  <si>
    <t>CWSP</t>
  </si>
  <si>
    <t>Athletic Scholarships</t>
  </si>
  <si>
    <t>Medical Insurance/Injury Claims</t>
  </si>
  <si>
    <t>Equipment</t>
  </si>
  <si>
    <t>Charge Backs</t>
  </si>
  <si>
    <t>Other Expenses</t>
  </si>
  <si>
    <t>Transfers to Other Funds</t>
  </si>
  <si>
    <t>Fund/Account</t>
  </si>
  <si>
    <t>Unallotted</t>
  </si>
  <si>
    <t xml:space="preserve">Institution </t>
  </si>
  <si>
    <t>Inst. Code:</t>
  </si>
  <si>
    <t xml:space="preserve"> </t>
  </si>
  <si>
    <t>Institution</t>
  </si>
  <si>
    <t>Total Student Fees</t>
  </si>
  <si>
    <t>Total Self Generated - Other</t>
  </si>
  <si>
    <t>Total State Appropriations</t>
  </si>
  <si>
    <t>Total Statutory Dedicated</t>
  </si>
  <si>
    <t>Total Federal Appropriations</t>
  </si>
  <si>
    <t>Total Gifts, grants and contracts</t>
  </si>
  <si>
    <t>Total Auxiliary Enterprises</t>
  </si>
  <si>
    <t>Total Interagency Transfers</t>
  </si>
  <si>
    <t>Equine Fund</t>
  </si>
  <si>
    <t>General Fund Restoration</t>
  </si>
  <si>
    <t>Professional Travel</t>
  </si>
  <si>
    <t>Information Technology</t>
  </si>
  <si>
    <t xml:space="preserve">                                         </t>
  </si>
  <si>
    <t>Board of Regents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</si>
  <si>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</si>
  <si>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</si>
  <si>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</si>
  <si>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</si>
  <si>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</si>
  <si>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</si>
  <si>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</si>
  <si>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>Change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</si>
  <si>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</si>
  <si>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</si>
  <si>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</si>
  <si>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</si>
  <si>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</si>
  <si>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</si>
  <si>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</si>
  <si>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</si>
  <si>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</si>
  <si>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</si>
  <si>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</si>
  <si>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</si>
  <si>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</si>
  <si>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</si>
  <si>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</si>
  <si>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</si>
  <si>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</si>
  <si>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</si>
  <si>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</si>
  <si>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Overcollections Fund</t>
  </si>
  <si>
    <t xml:space="preserve">    Funds Due From Management Board or Regents:</t>
  </si>
  <si>
    <t xml:space="preserve">    Funds Due to Institutions:</t>
  </si>
  <si>
    <t xml:space="preserve">    Other (List)</t>
  </si>
  <si>
    <t>Total State Funds</t>
  </si>
  <si>
    <t>Self Generated Funds</t>
  </si>
  <si>
    <t>Federal Funds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</si>
  <si>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</si>
  <si>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</si>
  <si>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</si>
  <si>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</si>
  <si>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</si>
  <si>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</si>
  <si>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</si>
  <si>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</si>
  <si>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</si>
  <si>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</si>
  <si>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</si>
  <si>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</si>
  <si>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</si>
  <si>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</si>
  <si>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</si>
  <si>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</si>
  <si>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</si>
  <si>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</si>
  <si>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</si>
  <si>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</si>
  <si>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</si>
  <si>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</si>
  <si>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</si>
  <si>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</si>
  <si>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</si>
  <si>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</si>
  <si>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</si>
  <si>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</si>
  <si>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</si>
  <si>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</si>
  <si>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</si>
  <si>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</si>
  <si>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</si>
  <si>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</si>
  <si>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>**Library costs are included in the function of academic support and are detailed on the BOR-4A.</t>
  </si>
  <si>
    <t>TOTAL</t>
  </si>
  <si>
    <t xml:space="preserve">     Total Personal Services</t>
  </si>
  <si>
    <t xml:space="preserve">      Total Professional Services</t>
  </si>
  <si>
    <t xml:space="preserve">     Total Capital Outlays</t>
  </si>
  <si>
    <t>Form BOR-2</t>
  </si>
  <si>
    <t>Financing Other Than State  Funds Appropriations</t>
  </si>
  <si>
    <t>Source:</t>
  </si>
  <si>
    <t>BUDGETED</t>
  </si>
  <si>
    <t>OVER /UNDER</t>
  </si>
  <si>
    <t>Interagency Transfers:</t>
  </si>
  <si>
    <t xml:space="preserve">  Medicaid</t>
  </si>
  <si>
    <t xml:space="preserve">  Uncompensated Care</t>
  </si>
  <si>
    <t xml:space="preserve">  Lab School</t>
  </si>
  <si>
    <t>Total Other Interagency Transfers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</si>
  <si>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</si>
  <si>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</si>
  <si>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</si>
  <si>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</si>
  <si>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</si>
  <si>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</si>
  <si>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</si>
  <si>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</si>
  <si>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</si>
  <si>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</si>
  <si>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</si>
  <si>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</si>
  <si>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</si>
  <si>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</si>
  <si>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</si>
  <si>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</si>
  <si>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</si>
  <si>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</si>
  <si>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</si>
  <si>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>Total Federal Funds</t>
  </si>
  <si>
    <t>Total Revenues Other Than State Funds Appropriations</t>
  </si>
  <si>
    <t>ACUTAL</t>
  </si>
  <si>
    <t>Form BOR-3</t>
  </si>
  <si>
    <t>Revenue Sources - Unrestricted &amp; Restricted</t>
  </si>
  <si>
    <t>% OF</t>
  </si>
  <si>
    <t>UNRESTRICTED</t>
  </si>
  <si>
    <t>RESTRICTED</t>
  </si>
  <si>
    <t xml:space="preserve">  </t>
  </si>
  <si>
    <t xml:space="preserve">    General Fund Direct</t>
  </si>
  <si>
    <t xml:space="preserve">    General Fund  - Restoration Amount</t>
  </si>
  <si>
    <t xml:space="preserve">    Statutory Dedicated </t>
  </si>
  <si>
    <t xml:space="preserve">           Higher Education Initiative Fund</t>
  </si>
  <si>
    <t xml:space="preserve">           Southern University Agrlcultural Program Fund</t>
  </si>
  <si>
    <t xml:space="preserve">    General Registration Fees:</t>
  </si>
  <si>
    <t xml:space="preserve">    Non-Resident Fees:</t>
  </si>
  <si>
    <t xml:space="preserve">    Academic Excellence Fee:</t>
  </si>
  <si>
    <t xml:space="preserve">    Operational Fee:</t>
  </si>
  <si>
    <t xml:space="preserve">  Physician Practice Plans</t>
  </si>
  <si>
    <t xml:space="preserve">  Auxiliaries (Excluding Athletics)</t>
  </si>
  <si>
    <t xml:space="preserve">  Endowment Income</t>
  </si>
  <si>
    <t xml:space="preserve">  Gifts, Grants, and Contracts</t>
  </si>
  <si>
    <t>The reported amount of unrestricted revenue should equal the total revenue amounts reported on Form BOR-1 for the appropriate year.</t>
  </si>
  <si>
    <t xml:space="preserve">     Other </t>
  </si>
  <si>
    <t xml:space="preserve">    Other Total </t>
  </si>
  <si>
    <t xml:space="preserve">  Hospital Contracts </t>
  </si>
  <si>
    <t xml:space="preserve">  Other Total </t>
  </si>
  <si>
    <t>Southern University Agricultural Fund</t>
  </si>
  <si>
    <t xml:space="preserve">          Other </t>
  </si>
  <si>
    <t xml:space="preserve">    Other </t>
  </si>
  <si>
    <t>Form BOR-4</t>
  </si>
  <si>
    <t>Summary of Functional Costs</t>
  </si>
  <si>
    <t>Function:  Instruction</t>
  </si>
  <si>
    <t xml:space="preserve"> Travel</t>
  </si>
  <si>
    <t xml:space="preserve"> Operating Services</t>
  </si>
  <si>
    <t xml:space="preserve"> Supplies</t>
  </si>
  <si>
    <t xml:space="preserve"> Professional Services</t>
  </si>
  <si>
    <t xml:space="preserve"> Other Charges</t>
  </si>
  <si>
    <t xml:space="preserve"> Debt Services</t>
  </si>
  <si>
    <t xml:space="preserve"> Interagency Tranfers</t>
  </si>
  <si>
    <t xml:space="preserve"> General Acquisitions</t>
  </si>
  <si>
    <t xml:space="preserve"> Library Acquisitions</t>
  </si>
  <si>
    <t xml:space="preserve"> Major Repairs</t>
  </si>
  <si>
    <t>Function Total</t>
  </si>
  <si>
    <t>Function:  Research</t>
  </si>
  <si>
    <t>Function:  Public Service</t>
  </si>
  <si>
    <t xml:space="preserve">Form BOR-4 </t>
  </si>
  <si>
    <t xml:space="preserve">Function:  Academic Support </t>
  </si>
  <si>
    <t>Includes Libraries</t>
  </si>
  <si>
    <t>Function:  Student Services</t>
  </si>
  <si>
    <t>Function:  Institutional Support</t>
  </si>
  <si>
    <t>Function: Scholarships</t>
  </si>
  <si>
    <t>And Fellowships</t>
  </si>
  <si>
    <t xml:space="preserve">Function:  Operation </t>
  </si>
  <si>
    <t>And Maintenance</t>
  </si>
  <si>
    <t>Athletics</t>
  </si>
  <si>
    <t>Other</t>
  </si>
  <si>
    <t>Total must equal BOR-1.</t>
  </si>
  <si>
    <t xml:space="preserve"> Total</t>
  </si>
  <si>
    <t>Form BOR-6</t>
  </si>
  <si>
    <t>Schedule of Professional Services</t>
  </si>
  <si>
    <t xml:space="preserve">Actual </t>
  </si>
  <si>
    <t>DESCRIPITION</t>
  </si>
  <si>
    <t>Accounting &amp; Auditing</t>
  </si>
  <si>
    <t>Mangement Consulting</t>
  </si>
  <si>
    <t>Engineering &amp; Architectural</t>
  </si>
  <si>
    <t>Medical &amp; Dental</t>
  </si>
  <si>
    <t>Other Professional Services</t>
  </si>
  <si>
    <t>Total Professional Services</t>
  </si>
  <si>
    <t xml:space="preserve">  Unallotted</t>
  </si>
  <si>
    <t xml:space="preserve"> Unallotted</t>
  </si>
  <si>
    <t xml:space="preserve">Notes to Forms </t>
  </si>
  <si>
    <t>FORM #</t>
  </si>
  <si>
    <t>Form BOR-ATH-1</t>
  </si>
  <si>
    <t>Revenue</t>
  </si>
  <si>
    <t>All</t>
  </si>
  <si>
    <t>Men's</t>
  </si>
  <si>
    <t>Women's</t>
  </si>
  <si>
    <t>Concessions</t>
  </si>
  <si>
    <t>Revenue Category:</t>
  </si>
  <si>
    <t>Football</t>
  </si>
  <si>
    <t>Basketball</t>
  </si>
  <si>
    <t>Sports</t>
  </si>
  <si>
    <t>Prog. Sales</t>
  </si>
  <si>
    <t>Activities</t>
  </si>
  <si>
    <t>Total</t>
  </si>
  <si>
    <t>\\\\\\\\\\\\\\\\\\\\\\\\\\\\\\\\\\\\\\\</t>
  </si>
  <si>
    <t>R</t>
  </si>
  <si>
    <t>\\\\\\\\\\\\\\\\\\\\\\\\\</t>
  </si>
  <si>
    <t>\\\\\\\\\\\\\\\\\\\\\\\\\\\\\\\\</t>
  </si>
  <si>
    <t>\\\\\\\\\\\\\\\\\\\\\\\\\\\\\</t>
  </si>
  <si>
    <t>E</t>
  </si>
  <si>
    <t>Post Season Play (Tourn./Bowl)</t>
  </si>
  <si>
    <t>V</t>
  </si>
  <si>
    <t>Foundations/Clubs (Other Private Gifts)</t>
  </si>
  <si>
    <t>\\\\\\\\\\\\\\\\\\\\\</t>
  </si>
  <si>
    <t>N</t>
  </si>
  <si>
    <t>Student Athletic Fees*</t>
  </si>
  <si>
    <t>U</t>
  </si>
  <si>
    <t>CWSP-Federally Funded Portion</t>
  </si>
  <si>
    <t>OTHER</t>
  </si>
  <si>
    <t>FINANCIAL</t>
  </si>
  <si>
    <t>Transfers from Unrestricted E&amp;G*</t>
  </si>
  <si>
    <t>SOURCES</t>
  </si>
  <si>
    <t>Total Revenue for Athletics</t>
  </si>
  <si>
    <t>Form BOR-ATH-2</t>
  </si>
  <si>
    <t>Expenditures</t>
  </si>
  <si>
    <t>Fiscal Year</t>
  </si>
  <si>
    <t xml:space="preserve">Other </t>
  </si>
  <si>
    <t>Expense Category:</t>
  </si>
  <si>
    <t>Athletic</t>
  </si>
  <si>
    <t xml:space="preserve">Men's </t>
  </si>
  <si>
    <t>Admin/General</t>
  </si>
  <si>
    <t>Baseball</t>
  </si>
  <si>
    <t>Programs</t>
  </si>
  <si>
    <t>Salaries/Wages/Student Help</t>
  </si>
  <si>
    <t>\\\\\\\\\\\\\\\\\\\\</t>
  </si>
  <si>
    <t>\\\\\\\\\\\\\\\\\\\\\\\\\\\\\\\</t>
  </si>
  <si>
    <t>Med. Insurance/Injury Claims</t>
  </si>
  <si>
    <t>Other Expenses (Detail)</t>
  </si>
  <si>
    <t>Fund/Account (List)</t>
  </si>
  <si>
    <t>Total Athletic Expenses</t>
  </si>
  <si>
    <t>Note: Gender equity amount is in addition to the maximum state support for your institution.</t>
  </si>
  <si>
    <t xml:space="preserve">Fiscal Year </t>
  </si>
  <si>
    <t>\\\\\\\\\\\\\\\\\\\\\\\\\\\\\\\\\\\</t>
  </si>
  <si>
    <t>Prior Yr Act</t>
  </si>
  <si>
    <t>Prior Yr Bgt</t>
  </si>
  <si>
    <t>Current Yr Bgt.</t>
  </si>
  <si>
    <t>Men's Football</t>
  </si>
  <si>
    <t>Men's Basketball</t>
  </si>
  <si>
    <t>Other Men's Sports</t>
  </si>
  <si>
    <t>All Women's Sports</t>
  </si>
  <si>
    <t>All Concessions Prog. Sales</t>
  </si>
  <si>
    <t>Other Activities</t>
  </si>
  <si>
    <t>Total Athletics Revenues</t>
  </si>
  <si>
    <t>REVENUE</t>
  </si>
  <si>
    <t>EXPENDITURES</t>
  </si>
  <si>
    <t>All Athletic Admin/General</t>
  </si>
  <si>
    <t>Mens' Football</t>
  </si>
  <si>
    <t>Men's Baseball</t>
  </si>
  <si>
    <t>All Women's Athletics</t>
  </si>
  <si>
    <t>All Concessions Programs</t>
  </si>
  <si>
    <t>Total Athletic Expenditures</t>
  </si>
  <si>
    <t>Total Athletics Expenditures</t>
  </si>
  <si>
    <t xml:space="preserve">Other Expenses </t>
  </si>
  <si>
    <t xml:space="preserve">Fund/Account 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</si>
  <si>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</si>
  <si>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</si>
  <si>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</si>
  <si>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</si>
  <si>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</si>
  <si>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</si>
  <si>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</si>
  <si>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</si>
  <si>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>* This column should reflect the last approved BA-7 in FY 10-11</t>
  </si>
  <si>
    <t>Rockefeller Scholarship Fund</t>
  </si>
  <si>
    <t>Orleans Excellence Fund</t>
  </si>
  <si>
    <t>TOPS Fund</t>
  </si>
  <si>
    <t>Revenue Over Expenditures</t>
  </si>
  <si>
    <t>State General Fund</t>
  </si>
  <si>
    <t>IAT</t>
  </si>
  <si>
    <t xml:space="preserve">Total Rev. Over Exp. </t>
  </si>
  <si>
    <t>Subtotal Revenue</t>
  </si>
  <si>
    <t>TOTAL REVENUE (Excluding Athletics)</t>
  </si>
  <si>
    <t xml:space="preserve">     State Funds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</si>
  <si>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</si>
  <si>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</si>
  <si>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</si>
  <si>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</si>
  <si>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</si>
  <si>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>Revenue Over Expenditures :</t>
  </si>
  <si>
    <t>Total Other Student Fees</t>
  </si>
  <si>
    <t xml:space="preserve">           Rockefeller Scholarship Fund</t>
  </si>
  <si>
    <t xml:space="preserve">           TOPS Fund</t>
  </si>
  <si>
    <t xml:space="preserve">           Orleans Excellence Fund</t>
  </si>
  <si>
    <t>All Other Auxiliaries (excluding Athletics)</t>
  </si>
  <si>
    <t>Form BOR-3A Other Revenue Detail</t>
  </si>
  <si>
    <t xml:space="preserve">  Academic Enhancement Fee</t>
  </si>
  <si>
    <t xml:space="preserve">  Building Use Fee</t>
  </si>
  <si>
    <t xml:space="preserve">  Technology Fee</t>
  </si>
  <si>
    <t xml:space="preserve">  Energy Surcharge</t>
  </si>
  <si>
    <t xml:space="preserve">  University Self-Assessed Fees</t>
  </si>
  <si>
    <t xml:space="preserve">  Student Self-Assessed Fees</t>
  </si>
  <si>
    <t xml:space="preserve">Total Other State Funds </t>
  </si>
  <si>
    <t xml:space="preserve">Student Fees: </t>
  </si>
  <si>
    <t xml:space="preserve">  Hospital Contracts (List):</t>
  </si>
  <si>
    <t xml:space="preserve">  Total Hospital Contracts:</t>
  </si>
  <si>
    <t xml:space="preserve">  Other (List):</t>
  </si>
  <si>
    <t xml:space="preserve">  Total Other:</t>
  </si>
  <si>
    <t xml:space="preserve">  All Other Mandated Fees (List) </t>
  </si>
  <si>
    <t xml:space="preserve">  Total Other Student Fees</t>
  </si>
  <si>
    <t xml:space="preserve">  All Other Student Fees (List) </t>
  </si>
  <si>
    <t xml:space="preserve">  Total All Other Student Fees</t>
  </si>
  <si>
    <t xml:space="preserve">  Total All Other Mandated Fees</t>
  </si>
  <si>
    <t xml:space="preserve">   3.</t>
  </si>
  <si>
    <t xml:space="preserve">   1.</t>
  </si>
  <si>
    <t xml:space="preserve">   2.</t>
  </si>
  <si>
    <t>Total Other Federal Grants</t>
  </si>
  <si>
    <t>Total Other Self-Generated Funds</t>
  </si>
  <si>
    <t>Due</t>
  </si>
  <si>
    <t xml:space="preserve">Due </t>
  </si>
  <si>
    <t>Due to Institution</t>
  </si>
  <si>
    <t xml:space="preserve">Total Due </t>
  </si>
  <si>
    <t xml:space="preserve">The 2010-2011 column show report "Actual" should be shown in the final submission.  </t>
  </si>
  <si>
    <t xml:space="preserve">  Student Athletic Fees</t>
  </si>
  <si>
    <t xml:space="preserve">    Student Athletic Fees</t>
  </si>
  <si>
    <t>Non-Recurring Self Generated Carry Forward</t>
  </si>
  <si>
    <t>Non-Recurring Self-Generated Carry Forward</t>
  </si>
  <si>
    <t xml:space="preserve">           Medical &amp; Allied Health Scholarship &amp; Loan Fund</t>
  </si>
  <si>
    <t>Medical &amp; Allied Health Scholarship &amp; Loan Fund</t>
  </si>
  <si>
    <t>Building Use Fee - Act 426</t>
  </si>
  <si>
    <t xml:space="preserve">    Building Use Fee - Act 426</t>
  </si>
  <si>
    <t>Student Services Fee</t>
  </si>
  <si>
    <t xml:space="preserve">    Student Services Fee</t>
  </si>
  <si>
    <t xml:space="preserve">  Building Use Fee - Act 426</t>
  </si>
  <si>
    <t xml:space="preserve">  Student Services Fee</t>
  </si>
  <si>
    <t>2015-2016</t>
  </si>
  <si>
    <t>2015-16</t>
  </si>
  <si>
    <t>BUDGETED 2015-2016</t>
  </si>
  <si>
    <t>FY 2017 Operating Budget Data (Revenue)</t>
  </si>
  <si>
    <t>FY 2017 Operating Budget Data (Expenditure - Instruction)</t>
  </si>
  <si>
    <t>FY 2017 Operating Budget Data (Expenditure - Research)</t>
  </si>
  <si>
    <t>FY 2017 Operating Budget Data (Expenditure - Public Service)</t>
  </si>
  <si>
    <t>FY 2017 Operating Budget Data (Expenditure - Academic Support)</t>
  </si>
  <si>
    <t>FY 2017 Operating Budget Data (Expenditure - Student Services Function)</t>
  </si>
  <si>
    <t>FY 2017 Operating Budget Data (Expenditure - Institutional Support Function)</t>
  </si>
  <si>
    <t>FY 2017 Operating Budget Data (Expenditure - Scholarship Function)</t>
  </si>
  <si>
    <t>FY 2017 Operating Budget Data (Expenditure - OP&amp;M Function)</t>
  </si>
  <si>
    <t>FY 2017 Operating Budget Data (Expenditure - Hospitals Function)</t>
  </si>
  <si>
    <t>FY 2017 Operating Budget Data (Expenditure - Transfers Function)</t>
  </si>
  <si>
    <t>FY 2017 Operating Budget Data (Athletics - Revenues and Expenditures)</t>
  </si>
  <si>
    <t>FY 2017 Operating Budget Data (Expenditure - Other)</t>
  </si>
  <si>
    <t>2016-2017</t>
  </si>
  <si>
    <t>Budgeted       2015-16</t>
  </si>
  <si>
    <t>2016-17</t>
  </si>
  <si>
    <t>BUDGETED 2016-2017</t>
  </si>
  <si>
    <t>ACTUAL 2015-2016</t>
  </si>
  <si>
    <t>2016-17 +/-</t>
  </si>
  <si>
    <t xml:space="preserve"> 2015-2016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</si>
</sst>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%;\(0.00%\)"/>
    <numFmt numFmtId="166" formatCode="&quot;$&quot;#,##0"/>
    <numFmt numFmtId="167" formatCode="#,##0.00%;[Red]\(#,##0.00%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sz val="36"/>
      <color indexed="8"/>
      <name val="Arial"/>
      <family val="2"/>
    </font>
    <font>
      <b/>
      <sz val="36"/>
      <color indexed="8"/>
      <name val="Arial"/>
      <family val="2"/>
    </font>
    <font>
      <sz val="3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36"/>
      <color indexed="8"/>
      <name val="Calibri"/>
      <family val="2"/>
    </font>
    <font>
      <sz val="24"/>
      <color indexed="8"/>
      <name val="Calibri"/>
      <family val="2"/>
    </font>
    <font>
      <u val="single"/>
      <sz val="36"/>
      <color indexed="8"/>
      <name val="Calibri"/>
      <family val="2"/>
    </font>
    <font>
      <b/>
      <sz val="3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24"/>
      <color theme="1"/>
      <name val="Calibri"/>
      <family val="2"/>
    </font>
    <font>
      <u val="single"/>
      <sz val="36"/>
      <color theme="1"/>
      <name val="Calibri"/>
      <family val="2"/>
    </font>
    <font>
      <b/>
      <sz val="3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n">
        <color indexed="8"/>
      </top>
      <bottom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/>
      <top/>
      <bottom/>
    </border>
    <border>
      <left/>
      <right/>
      <top/>
      <bottom style="medium"/>
    </border>
    <border>
      <left/>
      <right style="thick">
        <color indexed="8"/>
      </right>
      <top style="thick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ck"/>
      <right style="medium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/>
      <bottom/>
    </border>
    <border>
      <left/>
      <right style="thick"/>
      <top/>
      <bottom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 style="medium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ck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ck"/>
      <right style="thick"/>
      <top style="thin"/>
      <bottom/>
    </border>
    <border>
      <left style="thick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ck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/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medium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ck">
        <color indexed="8"/>
      </right>
      <top/>
      <bottom style="medium">
        <color indexed="8"/>
      </bottom>
    </border>
    <border>
      <left style="thin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 style="medium"/>
      <right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ck"/>
      <top style="thin"/>
      <bottom style="medium"/>
    </border>
    <border>
      <left style="thick"/>
      <right/>
      <top style="thick"/>
      <bottom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8"/>
      </left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 style="medium">
        <color indexed="8"/>
      </top>
      <bottom style="thick">
        <color indexed="8"/>
      </bottom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ck"/>
      <top style="thin"/>
      <bottom style="thin"/>
    </border>
    <border>
      <left style="thick"/>
      <right style="thick">
        <color indexed="8"/>
      </right>
      <top style="medium"/>
      <bottom style="thin"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 style="thin"/>
      <bottom style="medium"/>
    </border>
    <border>
      <left style="thick"/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/>
      <top style="thin">
        <color indexed="8"/>
      </top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/>
      <right/>
      <top style="thin"/>
      <bottom style="thin">
        <color indexed="8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>
        <color indexed="8"/>
      </right>
      <top style="thick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/>
      <bottom/>
    </border>
    <border>
      <left style="thick"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0" fillId="0" borderId="0" xfId="0" applyFont="1" applyAlignment="1">
      <alignment horizontal="left"/>
    </xf>
    <xf numFmtId="0" fontId="0" fillId="0" borderId="11" xfId="0" applyBorder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6" fontId="60" fillId="0" borderId="0" xfId="0" applyNumberFormat="1" applyFont="1" applyAlignment="1">
      <alignment horizontal="centerContinuous"/>
    </xf>
    <xf numFmtId="6" fontId="6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7" fillId="0" borderId="1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9" fillId="0" borderId="16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7" fillId="0" borderId="1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9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7" fillId="0" borderId="1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6" fontId="2" fillId="0" borderId="0" xfId="0" applyNumberFormat="1" applyFont="1" applyBorder="1" applyAlignment="1">
      <alignment/>
    </xf>
    <xf numFmtId="6" fontId="3" fillId="0" borderId="10" xfId="0" applyNumberFormat="1" applyFont="1" applyBorder="1" applyAlignment="1">
      <alignment/>
    </xf>
    <xf numFmtId="6" fontId="3" fillId="0" borderId="12" xfId="0" applyNumberFormat="1" applyFont="1" applyBorder="1" applyAlignment="1">
      <alignment/>
    </xf>
    <xf numFmtId="6" fontId="7" fillId="0" borderId="13" xfId="0" applyNumberFormat="1" applyFont="1" applyBorder="1" applyAlignment="1">
      <alignment horizontal="center"/>
    </xf>
    <xf numFmtId="6" fontId="7" fillId="0" borderId="22" xfId="0" applyNumberFormat="1" applyFont="1" applyBorder="1" applyAlignment="1">
      <alignment horizontal="center"/>
    </xf>
    <xf numFmtId="6" fontId="7" fillId="0" borderId="14" xfId="0" applyNumberFormat="1" applyFont="1" applyBorder="1" applyAlignment="1">
      <alignment horizontal="center"/>
    </xf>
    <xf numFmtId="6" fontId="7" fillId="0" borderId="23" xfId="0" applyNumberFormat="1" applyFont="1" applyBorder="1" applyAlignment="1">
      <alignment horizontal="center"/>
    </xf>
    <xf numFmtId="6" fontId="9" fillId="0" borderId="15" xfId="0" applyNumberFormat="1" applyFont="1" applyBorder="1" applyAlignment="1">
      <alignment/>
    </xf>
    <xf numFmtId="6" fontId="9" fillId="0" borderId="24" xfId="0" applyNumberFormat="1" applyFont="1" applyBorder="1" applyAlignment="1">
      <alignment/>
    </xf>
    <xf numFmtId="6" fontId="9" fillId="0" borderId="14" xfId="0" applyNumberFormat="1" applyFont="1" applyBorder="1" applyAlignment="1">
      <alignment/>
    </xf>
    <xf numFmtId="6" fontId="9" fillId="0" borderId="23" xfId="0" applyNumberFormat="1" applyFont="1" applyBorder="1" applyAlignment="1">
      <alignment/>
    </xf>
    <xf numFmtId="6" fontId="9" fillId="0" borderId="15" xfId="0" applyNumberFormat="1" applyFont="1" applyBorder="1" applyAlignment="1">
      <alignment/>
    </xf>
    <xf numFmtId="6" fontId="9" fillId="0" borderId="24" xfId="0" applyNumberFormat="1" applyFont="1" applyBorder="1" applyAlignment="1">
      <alignment/>
    </xf>
    <xf numFmtId="6" fontId="7" fillId="0" borderId="15" xfId="0" applyNumberFormat="1" applyFont="1" applyBorder="1" applyAlignment="1">
      <alignment/>
    </xf>
    <xf numFmtId="6" fontId="7" fillId="0" borderId="24" xfId="0" applyNumberFormat="1" applyFont="1" applyBorder="1" applyAlignment="1">
      <alignment/>
    </xf>
    <xf numFmtId="6" fontId="7" fillId="0" borderId="18" xfId="0" applyNumberFormat="1" applyFont="1" applyBorder="1" applyAlignment="1">
      <alignment/>
    </xf>
    <xf numFmtId="6" fontId="7" fillId="0" borderId="25" xfId="0" applyNumberFormat="1" applyFont="1" applyBorder="1" applyAlignment="1">
      <alignment/>
    </xf>
    <xf numFmtId="6" fontId="9" fillId="0" borderId="18" xfId="0" applyNumberFormat="1" applyFont="1" applyBorder="1" applyAlignment="1">
      <alignment/>
    </xf>
    <xf numFmtId="6" fontId="9" fillId="0" borderId="26" xfId="0" applyNumberFormat="1" applyFont="1" applyBorder="1" applyAlignment="1">
      <alignment/>
    </xf>
    <xf numFmtId="6" fontId="7" fillId="0" borderId="19" xfId="0" applyNumberFormat="1" applyFont="1" applyBorder="1" applyAlignment="1">
      <alignment/>
    </xf>
    <xf numFmtId="6" fontId="7" fillId="0" borderId="27" xfId="0" applyNumberFormat="1" applyFont="1" applyBorder="1" applyAlignment="1">
      <alignment/>
    </xf>
    <xf numFmtId="6" fontId="8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6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6" fontId="9" fillId="0" borderId="28" xfId="0" applyNumberFormat="1" applyFont="1" applyBorder="1" applyAlignment="1">
      <alignment/>
    </xf>
    <xf numFmtId="6" fontId="13" fillId="0" borderId="0" xfId="0" applyNumberFormat="1" applyFont="1" applyAlignment="1">
      <alignment/>
    </xf>
    <xf numFmtId="6" fontId="12" fillId="0" borderId="0" xfId="0" applyNumberFormat="1" applyFont="1" applyBorder="1" applyAlignment="1">
      <alignment/>
    </xf>
    <xf numFmtId="6" fontId="13" fillId="0" borderId="1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6" fontId="6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167" fontId="63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7" fontId="64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6" fontId="3" fillId="0" borderId="30" xfId="0" applyNumberFormat="1" applyFont="1" applyBorder="1" applyAlignment="1">
      <alignment/>
    </xf>
    <xf numFmtId="6" fontId="3" fillId="0" borderId="31" xfId="0" applyNumberFormat="1" applyFont="1" applyBorder="1" applyAlignment="1">
      <alignment/>
    </xf>
    <xf numFmtId="0" fontId="64" fillId="0" borderId="32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33" xfId="0" applyFont="1" applyBorder="1" applyAlignment="1">
      <alignment/>
    </xf>
    <xf numFmtId="0" fontId="64" fillId="0" borderId="34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35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6" fontId="64" fillId="0" borderId="0" xfId="0" applyNumberFormat="1" applyFont="1" applyAlignment="1">
      <alignment/>
    </xf>
    <xf numFmtId="0" fontId="64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7" fillId="0" borderId="36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6" fontId="67" fillId="0" borderId="39" xfId="0" applyNumberFormat="1" applyFont="1" applyBorder="1" applyAlignment="1">
      <alignment horizontal="centerContinuous"/>
    </xf>
    <xf numFmtId="6" fontId="67" fillId="0" borderId="40" xfId="0" applyNumberFormat="1" applyFont="1" applyBorder="1" applyAlignment="1">
      <alignment horizontal="centerContinuous"/>
    </xf>
    <xf numFmtId="6" fontId="67" fillId="0" borderId="41" xfId="0" applyNumberFormat="1" applyFont="1" applyBorder="1" applyAlignment="1">
      <alignment horizontal="centerContinuous"/>
    </xf>
    <xf numFmtId="0" fontId="67" fillId="0" borderId="34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7" fillId="0" borderId="43" xfId="0" applyFont="1" applyBorder="1" applyAlignment="1">
      <alignment horizontal="center"/>
    </xf>
    <xf numFmtId="6" fontId="67" fillId="0" borderId="12" xfId="0" applyNumberFormat="1" applyFont="1" applyBorder="1" applyAlignment="1">
      <alignment horizontal="center"/>
    </xf>
    <xf numFmtId="6" fontId="67" fillId="0" borderId="44" xfId="0" applyNumberFormat="1" applyFont="1" applyBorder="1" applyAlignment="1">
      <alignment horizontal="center"/>
    </xf>
    <xf numFmtId="6" fontId="67" fillId="0" borderId="45" xfId="0" applyNumberFormat="1" applyFont="1" applyBorder="1" applyAlignment="1">
      <alignment horizontal="center"/>
    </xf>
    <xf numFmtId="6" fontId="67" fillId="0" borderId="35" xfId="0" applyNumberFormat="1" applyFont="1" applyBorder="1" applyAlignment="1">
      <alignment horizontal="center"/>
    </xf>
    <xf numFmtId="0" fontId="67" fillId="0" borderId="46" xfId="0" applyFont="1" applyBorder="1" applyAlignment="1">
      <alignment/>
    </xf>
    <xf numFmtId="0" fontId="64" fillId="0" borderId="47" xfId="0" applyFont="1" applyBorder="1" applyAlignment="1">
      <alignment horizontal="center"/>
    </xf>
    <xf numFmtId="0" fontId="67" fillId="0" borderId="47" xfId="0" applyFont="1" applyBorder="1" applyAlignment="1">
      <alignment/>
    </xf>
    <xf numFmtId="0" fontId="64" fillId="0" borderId="48" xfId="0" applyFont="1" applyBorder="1" applyAlignment="1">
      <alignment/>
    </xf>
    <xf numFmtId="0" fontId="64" fillId="0" borderId="49" xfId="0" applyFont="1" applyBorder="1" applyAlignment="1">
      <alignment/>
    </xf>
    <xf numFmtId="0" fontId="64" fillId="0" borderId="50" xfId="0" applyFont="1" applyBorder="1" applyAlignment="1">
      <alignment horizontal="center"/>
    </xf>
    <xf numFmtId="0" fontId="64" fillId="0" borderId="50" xfId="0" applyFont="1" applyBorder="1" applyAlignment="1">
      <alignment/>
    </xf>
    <xf numFmtId="0" fontId="64" fillId="0" borderId="51" xfId="0" applyFont="1" applyBorder="1" applyAlignment="1">
      <alignment/>
    </xf>
    <xf numFmtId="0" fontId="67" fillId="0" borderId="49" xfId="0" applyFont="1" applyBorder="1" applyAlignment="1">
      <alignment/>
    </xf>
    <xf numFmtId="0" fontId="67" fillId="0" borderId="50" xfId="0" applyFont="1" applyBorder="1" applyAlignment="1">
      <alignment horizontal="center"/>
    </xf>
    <xf numFmtId="0" fontId="67" fillId="0" borderId="50" xfId="0" applyFont="1" applyBorder="1" applyAlignment="1">
      <alignment/>
    </xf>
    <xf numFmtId="0" fontId="67" fillId="0" borderId="51" xfId="0" applyFont="1" applyBorder="1" applyAlignment="1">
      <alignment/>
    </xf>
    <xf numFmtId="0" fontId="67" fillId="0" borderId="52" xfId="0" applyFont="1" applyBorder="1" applyAlignment="1">
      <alignment/>
    </xf>
    <xf numFmtId="0" fontId="67" fillId="0" borderId="53" xfId="0" applyFont="1" applyBorder="1" applyAlignment="1">
      <alignment horizontal="center"/>
    </xf>
    <xf numFmtId="0" fontId="67" fillId="0" borderId="53" xfId="0" applyFont="1" applyBorder="1" applyAlignment="1">
      <alignment/>
    </xf>
    <xf numFmtId="0" fontId="67" fillId="0" borderId="54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6" fontId="3" fillId="0" borderId="0" xfId="0" applyNumberFormat="1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6" fontId="14" fillId="0" borderId="0" xfId="0" applyNumberFormat="1" applyFont="1" applyBorder="1" applyAlignment="1" applyProtection="1">
      <alignment horizontal="centerContinuous" vertical="justify"/>
      <protection/>
    </xf>
    <xf numFmtId="0" fontId="6" fillId="0" borderId="10" xfId="0" applyNumberFormat="1" applyFont="1" applyBorder="1" applyAlignment="1" applyProtection="1">
      <alignment/>
      <protection/>
    </xf>
    <xf numFmtId="167" fontId="64" fillId="0" borderId="10" xfId="0" applyNumberFormat="1" applyFont="1" applyBorder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6" fontId="3" fillId="0" borderId="12" xfId="0" applyNumberFormat="1" applyFont="1" applyBorder="1" applyAlignment="1" applyProtection="1">
      <alignment/>
      <protection/>
    </xf>
    <xf numFmtId="167" fontId="3" fillId="0" borderId="12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6" fontId="6" fillId="0" borderId="0" xfId="0" applyNumberFormat="1" applyFont="1" applyBorder="1" applyAlignment="1" applyProtection="1">
      <alignment/>
      <protection/>
    </xf>
    <xf numFmtId="167" fontId="6" fillId="0" borderId="0" xfId="0" applyNumberFormat="1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66" fontId="3" fillId="0" borderId="55" xfId="0" applyNumberFormat="1" applyFont="1" applyBorder="1" applyAlignment="1" applyProtection="1">
      <alignment/>
      <protection/>
    </xf>
    <xf numFmtId="0" fontId="3" fillId="0" borderId="55" xfId="0" applyNumberFormat="1" applyFont="1" applyBorder="1" applyAlignment="1" applyProtection="1">
      <alignment/>
      <protection/>
    </xf>
    <xf numFmtId="0" fontId="3" fillId="0" borderId="56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33" xfId="0" applyNumberFormat="1" applyFont="1" applyBorder="1" applyAlignment="1" applyProtection="1">
      <alignment/>
      <protection/>
    </xf>
    <xf numFmtId="0" fontId="2" fillId="0" borderId="14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166" fontId="3" fillId="0" borderId="0" xfId="0" applyNumberFormat="1" applyFont="1" applyBorder="1" applyAlignment="1" applyProtection="1">
      <alignment horizontal="centerContinuous"/>
      <protection/>
    </xf>
    <xf numFmtId="0" fontId="3" fillId="0" borderId="33" xfId="0" applyNumberFormat="1" applyFont="1" applyBorder="1" applyAlignment="1" applyProtection="1">
      <alignment horizontal="centerContinuous"/>
      <protection/>
    </xf>
    <xf numFmtId="0" fontId="2" fillId="0" borderId="33" xfId="0" applyNumberFormat="1" applyFont="1" applyBorder="1" applyAlignment="1" applyProtection="1">
      <alignment horizontal="centerContinuous"/>
      <protection/>
    </xf>
    <xf numFmtId="0" fontId="2" fillId="0" borderId="14" xfId="0" applyNumberFormat="1" applyFont="1" applyBorder="1" applyAlignment="1" applyProtection="1">
      <alignment horizontal="center"/>
      <protection/>
    </xf>
    <xf numFmtId="166" fontId="2" fillId="0" borderId="57" xfId="0" applyNumberFormat="1" applyFont="1" applyBorder="1" applyAlignment="1" applyProtection="1">
      <alignment horizontal="center"/>
      <protection/>
    </xf>
    <xf numFmtId="0" fontId="2" fillId="0" borderId="28" xfId="0" applyNumberFormat="1" applyFont="1" applyBorder="1" applyAlignment="1" applyProtection="1">
      <alignment horizontal="center"/>
      <protection/>
    </xf>
    <xf numFmtId="166" fontId="2" fillId="0" borderId="28" xfId="0" applyNumberFormat="1" applyFont="1" applyBorder="1" applyAlignment="1" applyProtection="1">
      <alignment horizontal="center"/>
      <protection/>
    </xf>
    <xf numFmtId="0" fontId="2" fillId="0" borderId="58" xfId="0" applyNumberFormat="1" applyFont="1" applyBorder="1" applyAlignment="1" applyProtection="1">
      <alignment horizontal="center"/>
      <protection/>
    </xf>
    <xf numFmtId="0" fontId="2" fillId="0" borderId="14" xfId="0" applyNumberFormat="1" applyFont="1" applyBorder="1" applyAlignment="1" applyProtection="1">
      <alignment horizontal="left"/>
      <protection/>
    </xf>
    <xf numFmtId="166" fontId="2" fillId="0" borderId="0" xfId="0" applyNumberFormat="1" applyFont="1" applyBorder="1" applyAlignment="1" applyProtection="1">
      <alignment horizontal="center"/>
      <protection/>
    </xf>
    <xf numFmtId="0" fontId="2" fillId="0" borderId="59" xfId="0" applyNumberFormat="1" applyFont="1" applyBorder="1" applyAlignment="1" applyProtection="1">
      <alignment horizontal="center"/>
      <protection/>
    </xf>
    <xf numFmtId="166" fontId="2" fillId="0" borderId="59" xfId="0" applyNumberFormat="1" applyFont="1" applyBorder="1" applyAlignment="1" applyProtection="1">
      <alignment horizontal="center"/>
      <protection/>
    </xf>
    <xf numFmtId="0" fontId="2" fillId="0" borderId="60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166" fontId="3" fillId="0" borderId="57" xfId="0" applyNumberFormat="1" applyFont="1" applyBorder="1" applyAlignment="1" applyProtection="1">
      <alignment/>
      <protection/>
    </xf>
    <xf numFmtId="0" fontId="3" fillId="0" borderId="28" xfId="0" applyNumberFormat="1" applyFont="1" applyBorder="1" applyAlignment="1" applyProtection="1">
      <alignment/>
      <protection/>
    </xf>
    <xf numFmtId="166" fontId="3" fillId="0" borderId="28" xfId="0" applyNumberFormat="1" applyFont="1" applyBorder="1" applyAlignment="1" applyProtection="1">
      <alignment/>
      <protection/>
    </xf>
    <xf numFmtId="0" fontId="3" fillId="0" borderId="58" xfId="0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164" fontId="3" fillId="0" borderId="59" xfId="0" applyNumberFormat="1" applyFont="1" applyBorder="1" applyAlignment="1" applyProtection="1">
      <alignment/>
      <protection/>
    </xf>
    <xf numFmtId="166" fontId="3" fillId="0" borderId="59" xfId="0" applyNumberFormat="1" applyFont="1" applyBorder="1" applyAlignment="1" applyProtection="1">
      <alignment/>
      <protection/>
    </xf>
    <xf numFmtId="0" fontId="3" fillId="0" borderId="59" xfId="0" applyNumberFormat="1" applyFont="1" applyBorder="1" applyAlignment="1" applyProtection="1">
      <alignment/>
      <protection/>
    </xf>
    <xf numFmtId="0" fontId="3" fillId="0" borderId="60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165" fontId="15" fillId="0" borderId="61" xfId="0" applyNumberFormat="1" applyFont="1" applyBorder="1" applyAlignment="1" applyProtection="1">
      <alignment/>
      <protection/>
    </xf>
    <xf numFmtId="166" fontId="3" fillId="0" borderId="62" xfId="0" applyNumberFormat="1" applyFont="1" applyBorder="1" applyAlignment="1" applyProtection="1">
      <alignment/>
      <protection/>
    </xf>
    <xf numFmtId="165" fontId="15" fillId="0" borderId="63" xfId="0" applyNumberFormat="1" applyFont="1" applyBorder="1" applyAlignment="1" applyProtection="1">
      <alignment/>
      <protection/>
    </xf>
    <xf numFmtId="166" fontId="3" fillId="0" borderId="64" xfId="0" applyNumberFormat="1" applyFont="1" applyBorder="1" applyAlignment="1" applyProtection="1">
      <alignment/>
      <protection/>
    </xf>
    <xf numFmtId="165" fontId="15" fillId="0" borderId="65" xfId="0" applyNumberFormat="1" applyFont="1" applyBorder="1" applyAlignment="1" applyProtection="1">
      <alignment/>
      <protection/>
    </xf>
    <xf numFmtId="165" fontId="15" fillId="0" borderId="66" xfId="0" applyNumberFormat="1" applyFont="1" applyBorder="1" applyAlignment="1" applyProtection="1">
      <alignment/>
      <protection/>
    </xf>
    <xf numFmtId="166" fontId="3" fillId="0" borderId="67" xfId="0" applyNumberFormat="1" applyFont="1" applyBorder="1" applyAlignment="1" applyProtection="1">
      <alignment/>
      <protection/>
    </xf>
    <xf numFmtId="165" fontId="15" fillId="0" borderId="68" xfId="0" applyNumberFormat="1" applyFont="1" applyBorder="1" applyAlignment="1" applyProtection="1">
      <alignment/>
      <protection/>
    </xf>
    <xf numFmtId="165" fontId="15" fillId="0" borderId="69" xfId="0" applyNumberFormat="1" applyFont="1" applyBorder="1" applyAlignment="1" applyProtection="1">
      <alignment/>
      <protection/>
    </xf>
    <xf numFmtId="166" fontId="3" fillId="0" borderId="70" xfId="0" applyNumberFormat="1" applyFont="1" applyBorder="1" applyAlignment="1" applyProtection="1">
      <alignment/>
      <protection/>
    </xf>
    <xf numFmtId="3" fontId="3" fillId="0" borderId="28" xfId="0" applyNumberFormat="1" applyFont="1" applyBorder="1" applyAlignment="1" applyProtection="1">
      <alignment/>
      <protection/>
    </xf>
    <xf numFmtId="166" fontId="3" fillId="0" borderId="71" xfId="0" applyNumberFormat="1" applyFont="1" applyBorder="1" applyAlignment="1" applyProtection="1">
      <alignment/>
      <protection/>
    </xf>
    <xf numFmtId="3" fontId="3" fillId="0" borderId="72" xfId="0" applyNumberFormat="1" applyFont="1" applyBorder="1" applyAlignment="1" applyProtection="1">
      <alignment/>
      <protection/>
    </xf>
    <xf numFmtId="3" fontId="3" fillId="0" borderId="58" xfId="0" applyNumberFormat="1" applyFont="1" applyBorder="1" applyAlignment="1" applyProtection="1">
      <alignment/>
      <protection/>
    </xf>
    <xf numFmtId="0" fontId="3" fillId="0" borderId="73" xfId="0" applyNumberFormat="1" applyFont="1" applyBorder="1" applyAlignment="1" applyProtection="1">
      <alignment/>
      <protection/>
    </xf>
    <xf numFmtId="166" fontId="3" fillId="0" borderId="59" xfId="0" applyNumberFormat="1" applyFont="1" applyBorder="1" applyAlignment="1" applyProtection="1">
      <alignment/>
      <protection/>
    </xf>
    <xf numFmtId="0" fontId="3" fillId="0" borderId="74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/>
      <protection/>
    </xf>
    <xf numFmtId="0" fontId="2" fillId="0" borderId="74" xfId="0" applyNumberFormat="1" applyFont="1" applyBorder="1" applyAlignment="1" applyProtection="1">
      <alignment/>
      <protection/>
    </xf>
    <xf numFmtId="166" fontId="3" fillId="0" borderId="75" xfId="0" applyNumberFormat="1" applyFont="1" applyBorder="1" applyAlignment="1" applyProtection="1">
      <alignment/>
      <protection/>
    </xf>
    <xf numFmtId="166" fontId="3" fillId="0" borderId="57" xfId="0" applyNumberFormat="1" applyFont="1" applyBorder="1" applyAlignment="1" applyProtection="1">
      <alignment/>
      <protection/>
    </xf>
    <xf numFmtId="166" fontId="3" fillId="0" borderId="71" xfId="0" applyNumberFormat="1" applyFont="1" applyBorder="1" applyAlignment="1" applyProtection="1">
      <alignment/>
      <protection/>
    </xf>
    <xf numFmtId="166" fontId="3" fillId="0" borderId="28" xfId="0" applyNumberFormat="1" applyFont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5" fontId="16" fillId="0" borderId="66" xfId="0" applyNumberFormat="1" applyFont="1" applyBorder="1" applyAlignment="1" applyProtection="1">
      <alignment/>
      <protection/>
    </xf>
    <xf numFmtId="165" fontId="16" fillId="0" borderId="68" xfId="0" applyNumberFormat="1" applyFont="1" applyBorder="1" applyAlignment="1" applyProtection="1">
      <alignment/>
      <protection/>
    </xf>
    <xf numFmtId="165" fontId="16" fillId="0" borderId="69" xfId="0" applyNumberFormat="1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/>
      <protection/>
    </xf>
    <xf numFmtId="166" fontId="3" fillId="0" borderId="67" xfId="0" applyNumberFormat="1" applyFont="1" applyBorder="1" applyAlignment="1" applyProtection="1">
      <alignment/>
      <protection/>
    </xf>
    <xf numFmtId="0" fontId="3" fillId="0" borderId="18" xfId="0" applyNumberFormat="1" applyFont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6" fontId="2" fillId="0" borderId="71" xfId="0" applyNumberFormat="1" applyFont="1" applyBorder="1" applyAlignment="1" applyProtection="1">
      <alignment/>
      <protection/>
    </xf>
    <xf numFmtId="166" fontId="2" fillId="0" borderId="68" xfId="0" applyNumberFormat="1" applyFont="1" applyBorder="1" applyAlignment="1" applyProtection="1">
      <alignment/>
      <protection/>
    </xf>
    <xf numFmtId="0" fontId="2" fillId="0" borderId="18" xfId="0" applyNumberFormat="1" applyFont="1" applyBorder="1" applyAlignment="1" applyProtection="1">
      <alignment/>
      <protection/>
    </xf>
    <xf numFmtId="166" fontId="2" fillId="0" borderId="76" xfId="0" applyNumberFormat="1" applyFont="1" applyBorder="1" applyAlignment="1" applyProtection="1">
      <alignment/>
      <protection/>
    </xf>
    <xf numFmtId="166" fontId="2" fillId="0" borderId="77" xfId="0" applyNumberFormat="1" applyFont="1" applyBorder="1" applyAlignment="1" applyProtection="1">
      <alignment/>
      <protection/>
    </xf>
    <xf numFmtId="166" fontId="2" fillId="0" borderId="78" xfId="0" applyNumberFormat="1" applyFont="1" applyBorder="1" applyAlignment="1" applyProtection="1">
      <alignment/>
      <protection/>
    </xf>
    <xf numFmtId="166" fontId="3" fillId="0" borderId="79" xfId="0" applyNumberFormat="1" applyFont="1" applyBorder="1" applyAlignment="1" applyProtection="1">
      <alignment/>
      <protection/>
    </xf>
    <xf numFmtId="3" fontId="3" fillId="0" borderId="59" xfId="0" applyNumberFormat="1" applyFont="1" applyBorder="1" applyAlignment="1" applyProtection="1">
      <alignment/>
      <protection/>
    </xf>
    <xf numFmtId="3" fontId="3" fillId="0" borderId="80" xfId="0" applyNumberFormat="1" applyFont="1" applyBorder="1" applyAlignment="1" applyProtection="1">
      <alignment/>
      <protection/>
    </xf>
    <xf numFmtId="3" fontId="3" fillId="0" borderId="60" xfId="0" applyNumberFormat="1" applyFont="1" applyBorder="1" applyAlignment="1" applyProtection="1">
      <alignment/>
      <protection/>
    </xf>
    <xf numFmtId="166" fontId="3" fillId="0" borderId="80" xfId="0" applyNumberFormat="1" applyFont="1" applyBorder="1" applyAlignment="1" applyProtection="1">
      <alignment/>
      <protection/>
    </xf>
    <xf numFmtId="166" fontId="3" fillId="0" borderId="72" xfId="0" applyNumberFormat="1" applyFont="1" applyBorder="1" applyAlignment="1" applyProtection="1">
      <alignment/>
      <protection/>
    </xf>
    <xf numFmtId="0" fontId="3" fillId="0" borderId="81" xfId="0" applyNumberFormat="1" applyFont="1" applyFill="1" applyBorder="1" applyAlignment="1" applyProtection="1">
      <alignment/>
      <protection/>
    </xf>
    <xf numFmtId="166" fontId="3" fillId="0" borderId="82" xfId="0" applyNumberFormat="1" applyFont="1" applyFill="1" applyBorder="1" applyAlignment="1" applyProtection="1">
      <alignment/>
      <protection/>
    </xf>
    <xf numFmtId="166" fontId="3" fillId="0" borderId="83" xfId="0" applyNumberFormat="1" applyFont="1" applyFill="1" applyBorder="1" applyAlignment="1" applyProtection="1">
      <alignment/>
      <protection/>
    </xf>
    <xf numFmtId="166" fontId="3" fillId="0" borderId="84" xfId="0" applyNumberFormat="1" applyFont="1" applyFill="1" applyBorder="1" applyAlignment="1" applyProtection="1">
      <alignment/>
      <protection/>
    </xf>
    <xf numFmtId="166" fontId="2" fillId="0" borderId="70" xfId="0" applyNumberFormat="1" applyFont="1" applyBorder="1" applyAlignment="1" applyProtection="1">
      <alignment/>
      <protection/>
    </xf>
    <xf numFmtId="166" fontId="2" fillId="0" borderId="28" xfId="0" applyNumberFormat="1" applyFont="1" applyBorder="1" applyAlignment="1" applyProtection="1">
      <alignment/>
      <protection/>
    </xf>
    <xf numFmtId="166" fontId="3" fillId="0" borderId="85" xfId="0" applyNumberFormat="1" applyFont="1" applyBorder="1" applyAlignment="1" applyProtection="1">
      <alignment/>
      <protection/>
    </xf>
    <xf numFmtId="166" fontId="3" fillId="0" borderId="86" xfId="0" applyNumberFormat="1" applyFont="1" applyBorder="1" applyAlignment="1" applyProtection="1">
      <alignment/>
      <protection/>
    </xf>
    <xf numFmtId="166" fontId="3" fillId="0" borderId="68" xfId="0" applyNumberFormat="1" applyFont="1" applyBorder="1" applyAlignment="1" applyProtection="1">
      <alignment/>
      <protection/>
    </xf>
    <xf numFmtId="0" fontId="3" fillId="0" borderId="16" xfId="0" applyNumberFormat="1" applyFont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/>
      <protection/>
    </xf>
    <xf numFmtId="166" fontId="2" fillId="0" borderId="87" xfId="0" applyNumberFormat="1" applyFont="1" applyBorder="1" applyAlignment="1" applyProtection="1">
      <alignment/>
      <protection/>
    </xf>
    <xf numFmtId="166" fontId="2" fillId="0" borderId="59" xfId="0" applyNumberFormat="1" applyFont="1" applyBorder="1" applyAlignment="1" applyProtection="1">
      <alignment/>
      <protection/>
    </xf>
    <xf numFmtId="0" fontId="2" fillId="0" borderId="88" xfId="0" applyNumberFormat="1" applyFont="1" applyBorder="1" applyAlignment="1" applyProtection="1">
      <alignment/>
      <protection/>
    </xf>
    <xf numFmtId="166" fontId="2" fillId="0" borderId="89" xfId="0" applyNumberFormat="1" applyFont="1" applyBorder="1" applyAlignment="1" applyProtection="1">
      <alignment/>
      <protection/>
    </xf>
    <xf numFmtId="165" fontId="16" fillId="0" borderId="90" xfId="0" applyNumberFormat="1" applyFont="1" applyBorder="1" applyAlignment="1" applyProtection="1">
      <alignment/>
      <protection/>
    </xf>
    <xf numFmtId="165" fontId="16" fillId="0" borderId="91" xfId="0" applyNumberFormat="1" applyFont="1" applyBorder="1" applyAlignment="1" applyProtection="1">
      <alignment/>
      <protection/>
    </xf>
    <xf numFmtId="165" fontId="16" fillId="0" borderId="92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165" fontId="16" fillId="0" borderId="58" xfId="0" applyNumberFormat="1" applyFont="1" applyBorder="1" applyAlignment="1" applyProtection="1">
      <alignment/>
      <protection/>
    </xf>
    <xf numFmtId="165" fontId="16" fillId="0" borderId="28" xfId="0" applyNumberFormat="1" applyFont="1" applyBorder="1" applyAlignment="1" applyProtection="1">
      <alignment/>
      <protection/>
    </xf>
    <xf numFmtId="165" fontId="16" fillId="0" borderId="72" xfId="0" applyNumberFormat="1" applyFont="1" applyBorder="1" applyAlignment="1" applyProtection="1">
      <alignment/>
      <protection/>
    </xf>
    <xf numFmtId="166" fontId="2" fillId="0" borderId="28" xfId="0" applyNumberFormat="1" applyFont="1" applyBorder="1" applyAlignment="1" applyProtection="1">
      <alignment/>
      <protection/>
    </xf>
    <xf numFmtId="166" fontId="2" fillId="0" borderId="72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6" fontId="5" fillId="0" borderId="0" xfId="0" applyNumberFormat="1" applyFont="1" applyAlignment="1" applyProtection="1">
      <alignment/>
      <protection/>
    </xf>
    <xf numFmtId="6" fontId="6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6" fontId="6" fillId="0" borderId="12" xfId="0" applyNumberFormat="1" applyFont="1" applyBorder="1" applyAlignment="1" applyProtection="1">
      <alignment/>
      <protection/>
    </xf>
    <xf numFmtId="3" fontId="5" fillId="0" borderId="93" xfId="0" applyNumberFormat="1" applyFont="1" applyBorder="1" applyAlignment="1" applyProtection="1">
      <alignment/>
      <protection/>
    </xf>
    <xf numFmtId="6" fontId="6" fillId="0" borderId="94" xfId="0" applyNumberFormat="1" applyFont="1" applyBorder="1" applyAlignment="1" applyProtection="1">
      <alignment/>
      <protection/>
    </xf>
    <xf numFmtId="0" fontId="5" fillId="0" borderId="67" xfId="0" applyNumberFormat="1" applyFont="1" applyBorder="1" applyAlignment="1" applyProtection="1">
      <alignment/>
      <protection/>
    </xf>
    <xf numFmtId="6" fontId="5" fillId="0" borderId="59" xfId="0" applyNumberFormat="1" applyFont="1" applyBorder="1" applyAlignment="1" applyProtection="1">
      <alignment horizontal="center"/>
      <protection/>
    </xf>
    <xf numFmtId="6" fontId="5" fillId="0" borderId="80" xfId="0" applyNumberFormat="1" applyFont="1" applyBorder="1" applyAlignment="1" applyProtection="1">
      <alignment horizontal="center"/>
      <protection/>
    </xf>
    <xf numFmtId="0" fontId="6" fillId="0" borderId="62" xfId="0" applyNumberFormat="1" applyFont="1" applyBorder="1" applyAlignment="1" applyProtection="1">
      <alignment/>
      <protection/>
    </xf>
    <xf numFmtId="0" fontId="6" fillId="0" borderId="59" xfId="0" applyNumberFormat="1" applyFont="1" applyBorder="1" applyAlignment="1" applyProtection="1">
      <alignment/>
      <protection/>
    </xf>
    <xf numFmtId="6" fontId="6" fillId="0" borderId="28" xfId="0" applyNumberFormat="1" applyFont="1" applyBorder="1" applyAlignment="1" applyProtection="1">
      <alignment/>
      <protection/>
    </xf>
    <xf numFmtId="6" fontId="6" fillId="0" borderId="72" xfId="0" applyNumberFormat="1" applyFont="1" applyBorder="1" applyAlignment="1" applyProtection="1">
      <alignment/>
      <protection/>
    </xf>
    <xf numFmtId="0" fontId="5" fillId="0" borderId="59" xfId="0" applyNumberFormat="1" applyFont="1" applyBorder="1" applyAlignment="1" applyProtection="1">
      <alignment/>
      <protection/>
    </xf>
    <xf numFmtId="6" fontId="5" fillId="0" borderId="28" xfId="0" applyNumberFormat="1" applyFont="1" applyBorder="1" applyAlignment="1" applyProtection="1">
      <alignment/>
      <protection/>
    </xf>
    <xf numFmtId="6" fontId="5" fillId="0" borderId="72" xfId="0" applyNumberFormat="1" applyFont="1" applyBorder="1" applyAlignment="1" applyProtection="1">
      <alignment/>
      <protection/>
    </xf>
    <xf numFmtId="6" fontId="6" fillId="0" borderId="28" xfId="0" applyNumberFormat="1" applyFont="1" applyBorder="1" applyAlignment="1" applyProtection="1">
      <alignment/>
      <protection/>
    </xf>
    <xf numFmtId="6" fontId="5" fillId="0" borderId="28" xfId="0" applyNumberFormat="1" applyFont="1" applyBorder="1" applyAlignment="1" applyProtection="1">
      <alignment/>
      <protection/>
    </xf>
    <xf numFmtId="0" fontId="6" fillId="0" borderId="95" xfId="0" applyNumberFormat="1" applyFont="1" applyBorder="1" applyAlignment="1" applyProtection="1">
      <alignment/>
      <protection/>
    </xf>
    <xf numFmtId="6" fontId="6" fillId="0" borderId="96" xfId="0" applyNumberFormat="1" applyFont="1" applyBorder="1" applyAlignment="1" applyProtection="1">
      <alignment/>
      <protection/>
    </xf>
    <xf numFmtId="6" fontId="6" fillId="0" borderId="71" xfId="0" applyNumberFormat="1" applyFont="1" applyBorder="1" applyAlignment="1" applyProtection="1">
      <alignment/>
      <protection/>
    </xf>
    <xf numFmtId="0" fontId="6" fillId="0" borderId="97" xfId="0" applyNumberFormat="1" applyFont="1" applyBorder="1" applyAlignment="1" applyProtection="1">
      <alignment/>
      <protection/>
    </xf>
    <xf numFmtId="0" fontId="5" fillId="0" borderId="97" xfId="0" applyNumberFormat="1" applyFont="1" applyBorder="1" applyAlignment="1" applyProtection="1">
      <alignment/>
      <protection/>
    </xf>
    <xf numFmtId="6" fontId="5" fillId="0" borderId="78" xfId="0" applyNumberFormat="1" applyFont="1" applyBorder="1" applyAlignment="1" applyProtection="1">
      <alignment/>
      <protection/>
    </xf>
    <xf numFmtId="6" fontId="5" fillId="0" borderId="68" xfId="0" applyNumberFormat="1" applyFont="1" applyBorder="1" applyAlignment="1" applyProtection="1">
      <alignment/>
      <protection/>
    </xf>
    <xf numFmtId="0" fontId="6" fillId="0" borderId="72" xfId="0" applyNumberFormat="1" applyFont="1" applyBorder="1" applyAlignment="1" applyProtection="1">
      <alignment/>
      <protection/>
    </xf>
    <xf numFmtId="6" fontId="6" fillId="0" borderId="72" xfId="0" applyNumberFormat="1" applyFont="1" applyBorder="1" applyAlignment="1" applyProtection="1">
      <alignment/>
      <protection/>
    </xf>
    <xf numFmtId="0" fontId="6" fillId="0" borderId="93" xfId="0" applyNumberFormat="1" applyFont="1" applyBorder="1" applyAlignment="1" applyProtection="1">
      <alignment/>
      <protection/>
    </xf>
    <xf numFmtId="6" fontId="6" fillId="0" borderId="67" xfId="0" applyNumberFormat="1" applyFont="1" applyBorder="1" applyAlignment="1" applyProtection="1">
      <alignment horizontal="center"/>
      <protection/>
    </xf>
    <xf numFmtId="0" fontId="5" fillId="0" borderId="98" xfId="0" applyNumberFormat="1" applyFont="1" applyBorder="1" applyAlignment="1" applyProtection="1">
      <alignment/>
      <protection/>
    </xf>
    <xf numFmtId="0" fontId="5" fillId="0" borderId="62" xfId="0" applyNumberFormat="1" applyFont="1" applyBorder="1" applyAlignment="1" applyProtection="1">
      <alignment/>
      <protection/>
    </xf>
    <xf numFmtId="0" fontId="5" fillId="0" borderId="95" xfId="0" applyNumberFormat="1" applyFont="1" applyBorder="1" applyAlignment="1" applyProtection="1">
      <alignment/>
      <protection/>
    </xf>
    <xf numFmtId="0" fontId="5" fillId="0" borderId="99" xfId="0" applyNumberFormat="1" applyFont="1" applyBorder="1" applyAlignment="1" applyProtection="1">
      <alignment/>
      <protection/>
    </xf>
    <xf numFmtId="6" fontId="5" fillId="0" borderId="66" xfId="0" applyNumberFormat="1" applyFont="1" applyBorder="1" applyAlignment="1" applyProtection="1">
      <alignment/>
      <protection/>
    </xf>
    <xf numFmtId="6" fontId="6" fillId="0" borderId="100" xfId="0" applyNumberFormat="1" applyFont="1" applyBorder="1" applyAlignment="1" applyProtection="1">
      <alignment/>
      <protection/>
    </xf>
    <xf numFmtId="0" fontId="5" fillId="0" borderId="94" xfId="0" applyNumberFormat="1" applyFont="1" applyBorder="1" applyAlignment="1" applyProtection="1">
      <alignment/>
      <protection/>
    </xf>
    <xf numFmtId="0" fontId="6" fillId="0" borderId="101" xfId="0" applyNumberFormat="1" applyFont="1" applyBorder="1" applyAlignment="1" applyProtection="1">
      <alignment/>
      <protection/>
    </xf>
    <xf numFmtId="0" fontId="5" fillId="0" borderId="64" xfId="0" applyNumberFormat="1" applyFont="1" applyBorder="1" applyAlignment="1" applyProtection="1">
      <alignment/>
      <protection/>
    </xf>
    <xf numFmtId="6" fontId="5" fillId="0" borderId="102" xfId="0" applyNumberFormat="1" applyFont="1" applyBorder="1" applyAlignment="1" applyProtection="1">
      <alignment/>
      <protection/>
    </xf>
    <xf numFmtId="6" fontId="6" fillId="0" borderId="59" xfId="0" applyNumberFormat="1" applyFont="1" applyBorder="1" applyAlignment="1" applyProtection="1">
      <alignment horizontal="center"/>
      <protection/>
    </xf>
    <xf numFmtId="6" fontId="6" fillId="0" borderId="80" xfId="0" applyNumberFormat="1" applyFont="1" applyBorder="1" applyAlignment="1" applyProtection="1">
      <alignment horizontal="center"/>
      <protection/>
    </xf>
    <xf numFmtId="6" fontId="6" fillId="0" borderId="28" xfId="0" applyNumberFormat="1" applyFont="1" applyBorder="1" applyAlignment="1" applyProtection="1">
      <alignment horizontal="center"/>
      <protection/>
    </xf>
    <xf numFmtId="6" fontId="6" fillId="0" borderId="72" xfId="0" applyNumberFormat="1" applyFont="1" applyBorder="1" applyAlignment="1" applyProtection="1">
      <alignment horizontal="center"/>
      <protection/>
    </xf>
    <xf numFmtId="0" fontId="5" fillId="0" borderId="61" xfId="0" applyNumberFormat="1" applyFont="1" applyBorder="1" applyAlignment="1" applyProtection="1">
      <alignment/>
      <protection/>
    </xf>
    <xf numFmtId="0" fontId="6" fillId="0" borderId="57" xfId="0" applyNumberFormat="1" applyFont="1" applyBorder="1" applyAlignment="1" applyProtection="1">
      <alignment/>
      <protection/>
    </xf>
    <xf numFmtId="6" fontId="6" fillId="0" borderId="57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Alignment="1" applyProtection="1">
      <alignment/>
      <protection/>
    </xf>
    <xf numFmtId="0" fontId="17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6" fontId="13" fillId="0" borderId="0" xfId="0" applyNumberFormat="1" applyFont="1" applyBorder="1" applyAlignment="1">
      <alignment/>
    </xf>
    <xf numFmtId="0" fontId="9" fillId="0" borderId="103" xfId="0" applyNumberFormat="1" applyFont="1" applyBorder="1" applyAlignment="1">
      <alignment/>
    </xf>
    <xf numFmtId="6" fontId="7" fillId="0" borderId="104" xfId="0" applyNumberFormat="1" applyFont="1" applyBorder="1" applyAlignment="1">
      <alignment horizontal="center"/>
    </xf>
    <xf numFmtId="6" fontId="7" fillId="0" borderId="105" xfId="0" applyNumberFormat="1" applyFont="1" applyBorder="1" applyAlignment="1">
      <alignment horizontal="center"/>
    </xf>
    <xf numFmtId="0" fontId="9" fillId="0" borderId="106" xfId="0" applyNumberFormat="1" applyFont="1" applyBorder="1" applyAlignment="1">
      <alignment/>
    </xf>
    <xf numFmtId="0" fontId="7" fillId="0" borderId="107" xfId="0" applyNumberFormat="1" applyFont="1" applyBorder="1" applyAlignment="1">
      <alignment/>
    </xf>
    <xf numFmtId="6" fontId="7" fillId="0" borderId="108" xfId="0" applyNumberFormat="1" applyFont="1" applyBorder="1" applyAlignment="1">
      <alignment/>
    </xf>
    <xf numFmtId="6" fontId="7" fillId="0" borderId="109" xfId="0" applyNumberFormat="1" applyFont="1" applyBorder="1" applyAlignment="1">
      <alignment/>
    </xf>
    <xf numFmtId="0" fontId="9" fillId="0" borderId="106" xfId="0" applyNumberFormat="1" applyFont="1" applyBorder="1" applyAlignment="1">
      <alignment/>
    </xf>
    <xf numFmtId="6" fontId="9" fillId="0" borderId="59" xfId="0" applyNumberFormat="1" applyFont="1" applyBorder="1" applyAlignment="1">
      <alignment/>
    </xf>
    <xf numFmtId="6" fontId="9" fillId="0" borderId="110" xfId="0" applyNumberFormat="1" applyFont="1" applyBorder="1" applyAlignment="1">
      <alignment/>
    </xf>
    <xf numFmtId="0" fontId="7" fillId="0" borderId="111" xfId="0" applyNumberFormat="1" applyFont="1" applyBorder="1" applyAlignment="1">
      <alignment horizontal="center"/>
    </xf>
    <xf numFmtId="6" fontId="7" fillId="0" borderId="112" xfId="0" applyNumberFormat="1" applyFont="1" applyBorder="1" applyAlignment="1">
      <alignment horizontal="center"/>
    </xf>
    <xf numFmtId="6" fontId="7" fillId="0" borderId="113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19" fillId="0" borderId="0" xfId="0" applyNumberFormat="1" applyFont="1" applyAlignment="1">
      <alignment horizontal="centerContinuous"/>
    </xf>
    <xf numFmtId="3" fontId="18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1" fillId="0" borderId="93" xfId="0" applyNumberFormat="1" applyFont="1" applyBorder="1" applyAlignment="1">
      <alignment horizontal="center"/>
    </xf>
    <xf numFmtId="2" fontId="21" fillId="0" borderId="94" xfId="0" applyNumberFormat="1" applyFont="1" applyBorder="1" applyAlignment="1">
      <alignment horizontal="center"/>
    </xf>
    <xf numFmtId="2" fontId="21" fillId="0" borderId="11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2" fontId="21" fillId="0" borderId="115" xfId="0" applyNumberFormat="1" applyFont="1" applyBorder="1" applyAlignment="1">
      <alignment horizontal="center"/>
    </xf>
    <xf numFmtId="2" fontId="21" fillId="0" borderId="116" xfId="0" applyNumberFormat="1" applyFont="1" applyBorder="1" applyAlignment="1">
      <alignment horizontal="center"/>
    </xf>
    <xf numFmtId="2" fontId="21" fillId="0" borderId="1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20" fillId="0" borderId="118" xfId="0" applyNumberFormat="1" applyFont="1" applyBorder="1" applyAlignment="1">
      <alignment/>
    </xf>
    <xf numFmtId="2" fontId="21" fillId="0" borderId="119" xfId="0" applyNumberFormat="1" applyFont="1" applyBorder="1" applyAlignment="1">
      <alignment/>
    </xf>
    <xf numFmtId="2" fontId="21" fillId="0" borderId="12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60" fillId="0" borderId="37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121" xfId="0" applyFont="1" applyBorder="1" applyAlignment="1">
      <alignment horizontal="centerContinuous"/>
    </xf>
    <xf numFmtId="0" fontId="60" fillId="0" borderId="122" xfId="0" applyFont="1" applyBorder="1" applyAlignment="1">
      <alignment horizontal="centerContinuous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0" fontId="60" fillId="0" borderId="52" xfId="0" applyFont="1" applyBorder="1" applyAlignment="1">
      <alignment horizontal="center"/>
    </xf>
    <xf numFmtId="0" fontId="60" fillId="0" borderId="53" xfId="0" applyFont="1" applyFill="1" applyBorder="1" applyAlignment="1">
      <alignment/>
    </xf>
    <xf numFmtId="0" fontId="60" fillId="0" borderId="53" xfId="0" applyFont="1" applyBorder="1" applyAlignment="1">
      <alignment/>
    </xf>
    <xf numFmtId="0" fontId="60" fillId="0" borderId="123" xfId="0" applyFont="1" applyBorder="1" applyAlignment="1">
      <alignment horizontal="centerContinuous"/>
    </xf>
    <xf numFmtId="0" fontId="60" fillId="0" borderId="124" xfId="0" applyFont="1" applyBorder="1" applyAlignment="1">
      <alignment horizontal="center"/>
    </xf>
    <xf numFmtId="0" fontId="60" fillId="0" borderId="29" xfId="0" applyFont="1" applyBorder="1" applyAlignment="1">
      <alignment horizontal="centerContinuous"/>
    </xf>
    <xf numFmtId="0" fontId="60" fillId="0" borderId="34" xfId="0" applyFont="1" applyBorder="1" applyAlignment="1">
      <alignment horizontal="center"/>
    </xf>
    <xf numFmtId="0" fontId="0" fillId="0" borderId="55" xfId="0" applyBorder="1" applyAlignment="1">
      <alignment/>
    </xf>
    <xf numFmtId="166" fontId="0" fillId="0" borderId="47" xfId="0" applyNumberFormat="1" applyBorder="1" applyAlignment="1">
      <alignment/>
    </xf>
    <xf numFmtId="166" fontId="0" fillId="0" borderId="125" xfId="0" applyNumberFormat="1" applyBorder="1" applyAlignment="1">
      <alignment/>
    </xf>
    <xf numFmtId="166" fontId="0" fillId="0" borderId="46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50" xfId="0" applyNumberFormat="1" applyBorder="1" applyAlignment="1">
      <alignment/>
    </xf>
    <xf numFmtId="166" fontId="0" fillId="0" borderId="126" xfId="0" applyNumberFormat="1" applyBorder="1" applyAlignment="1">
      <alignment/>
    </xf>
    <xf numFmtId="166" fontId="0" fillId="0" borderId="49" xfId="0" applyNumberFormat="1" applyBorder="1" applyAlignment="1">
      <alignment/>
    </xf>
    <xf numFmtId="166" fontId="0" fillId="0" borderId="51" xfId="0" applyNumberFormat="1" applyBorder="1" applyAlignment="1">
      <alignment/>
    </xf>
    <xf numFmtId="0" fontId="60" fillId="0" borderId="12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60" fillId="0" borderId="29" xfId="0" applyFont="1" applyBorder="1" applyAlignment="1">
      <alignment horizontal="center"/>
    </xf>
    <xf numFmtId="166" fontId="60" fillId="0" borderId="34" xfId="0" applyNumberFormat="1" applyFont="1" applyBorder="1" applyAlignment="1">
      <alignment/>
    </xf>
    <xf numFmtId="166" fontId="0" fillId="0" borderId="127" xfId="0" applyNumberFormat="1" applyBorder="1" applyAlignment="1">
      <alignment/>
    </xf>
    <xf numFmtId="166" fontId="60" fillId="0" borderId="42" xfId="0" applyNumberFormat="1" applyFont="1" applyBorder="1" applyAlignment="1">
      <alignment/>
    </xf>
    <xf numFmtId="166" fontId="60" fillId="0" borderId="124" xfId="0" applyNumberFormat="1" applyFont="1" applyBorder="1" applyAlignment="1">
      <alignment/>
    </xf>
    <xf numFmtId="166" fontId="60" fillId="0" borderId="43" xfId="0" applyNumberFormat="1" applyFont="1" applyBorder="1" applyAlignment="1">
      <alignment/>
    </xf>
    <xf numFmtId="166" fontId="0" fillId="0" borderId="128" xfId="0" applyNumberFormat="1" applyBorder="1" applyAlignment="1">
      <alignment/>
    </xf>
    <xf numFmtId="166" fontId="0" fillId="0" borderId="129" xfId="0" applyNumberFormat="1" applyBorder="1" applyAlignment="1">
      <alignment/>
    </xf>
    <xf numFmtId="166" fontId="0" fillId="0" borderId="130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20" fillId="0" borderId="131" xfId="0" applyNumberFormat="1" applyFont="1" applyBorder="1" applyAlignment="1" applyProtection="1">
      <alignment/>
      <protection/>
    </xf>
    <xf numFmtId="0" fontId="20" fillId="0" borderId="93" xfId="0" applyNumberFormat="1" applyFont="1" applyBorder="1" applyAlignment="1" applyProtection="1">
      <alignment/>
      <protection/>
    </xf>
    <xf numFmtId="0" fontId="20" fillId="0" borderId="93" xfId="0" applyNumberFormat="1" applyFont="1" applyBorder="1" applyAlignment="1" applyProtection="1">
      <alignment horizontal="center"/>
      <protection/>
    </xf>
    <xf numFmtId="0" fontId="20" fillId="0" borderId="118" xfId="0" applyNumberFormat="1" applyFont="1" applyBorder="1" applyAlignment="1" applyProtection="1">
      <alignment/>
      <protection/>
    </xf>
    <xf numFmtId="0" fontId="20" fillId="0" borderId="79" xfId="0" applyNumberFormat="1" applyFont="1" applyBorder="1" applyAlignment="1" applyProtection="1">
      <alignment/>
      <protection/>
    </xf>
    <xf numFmtId="0" fontId="20" fillId="0" borderId="94" xfId="0" applyNumberFormat="1" applyFont="1" applyBorder="1" applyAlignment="1" applyProtection="1">
      <alignment/>
      <protection/>
    </xf>
    <xf numFmtId="0" fontId="20" fillId="0" borderId="94" xfId="0" applyNumberFormat="1" applyFont="1" applyBorder="1" applyAlignment="1" applyProtection="1">
      <alignment horizontal="center"/>
      <protection/>
    </xf>
    <xf numFmtId="0" fontId="20" fillId="0" borderId="119" xfId="0" applyNumberFormat="1" applyFont="1" applyBorder="1" applyAlignment="1" applyProtection="1">
      <alignment/>
      <protection/>
    </xf>
    <xf numFmtId="0" fontId="20" fillId="0" borderId="132" xfId="0" applyNumberFormat="1" applyFont="1" applyBorder="1" applyAlignment="1" applyProtection="1">
      <alignment horizontal="center"/>
      <protection/>
    </xf>
    <xf numFmtId="0" fontId="20" fillId="0" borderId="133" xfId="0" applyNumberFormat="1" applyFont="1" applyBorder="1" applyAlignment="1" applyProtection="1">
      <alignment horizontal="center"/>
      <protection/>
    </xf>
    <xf numFmtId="0" fontId="20" fillId="0" borderId="134" xfId="0" applyNumberFormat="1" applyFont="1" applyBorder="1" applyAlignment="1" applyProtection="1">
      <alignment horizontal="center"/>
      <protection/>
    </xf>
    <xf numFmtId="0" fontId="20" fillId="0" borderId="116" xfId="0" applyNumberFormat="1" applyFont="1" applyBorder="1" applyAlignment="1" applyProtection="1">
      <alignment/>
      <protection/>
    </xf>
    <xf numFmtId="0" fontId="20" fillId="0" borderId="135" xfId="0" applyNumberFormat="1" applyFont="1" applyBorder="1" applyAlignment="1" applyProtection="1">
      <alignment/>
      <protection/>
    </xf>
    <xf numFmtId="166" fontId="20" fillId="0" borderId="101" xfId="0" applyNumberFormat="1" applyFont="1" applyBorder="1" applyAlignment="1" applyProtection="1">
      <alignment/>
      <protection/>
    </xf>
    <xf numFmtId="166" fontId="20" fillId="0" borderId="101" xfId="0" applyNumberFormat="1" applyFont="1" applyBorder="1" applyAlignment="1" applyProtection="1">
      <alignment horizontal="fill"/>
      <protection/>
    </xf>
    <xf numFmtId="166" fontId="20" fillId="0" borderId="136" xfId="0" applyNumberFormat="1" applyFont="1" applyBorder="1" applyAlignment="1" applyProtection="1">
      <alignment/>
      <protection/>
    </xf>
    <xf numFmtId="166" fontId="20" fillId="0" borderId="137" xfId="0" applyNumberFormat="1" applyFont="1" applyBorder="1" applyAlignment="1" applyProtection="1">
      <alignment/>
      <protection/>
    </xf>
    <xf numFmtId="166" fontId="20" fillId="0" borderId="137" xfId="0" applyNumberFormat="1" applyFont="1" applyBorder="1" applyAlignment="1" applyProtection="1">
      <alignment horizontal="fill"/>
      <protection/>
    </xf>
    <xf numFmtId="0" fontId="20" fillId="0" borderId="138" xfId="0" applyNumberFormat="1" applyFont="1" applyBorder="1" applyAlignment="1" applyProtection="1">
      <alignment/>
      <protection/>
    </xf>
    <xf numFmtId="0" fontId="20" fillId="0" borderId="132" xfId="0" applyNumberFormat="1" applyFont="1" applyBorder="1" applyAlignment="1" applyProtection="1">
      <alignment/>
      <protection/>
    </xf>
    <xf numFmtId="166" fontId="20" fillId="0" borderId="139" xfId="0" applyNumberFormat="1" applyFont="1" applyBorder="1" applyAlignment="1" applyProtection="1">
      <alignment/>
      <protection/>
    </xf>
    <xf numFmtId="166" fontId="20" fillId="0" borderId="140" xfId="0" applyNumberFormat="1" applyFont="1" applyBorder="1" applyAlignment="1" applyProtection="1">
      <alignment/>
      <protection/>
    </xf>
    <xf numFmtId="166" fontId="20" fillId="0" borderId="0" xfId="0" applyNumberFormat="1" applyFont="1" applyBorder="1" applyAlignment="1">
      <alignment/>
    </xf>
    <xf numFmtId="166" fontId="20" fillId="0" borderId="59" xfId="0" applyNumberFormat="1" applyFont="1" applyBorder="1" applyAlignment="1">
      <alignment/>
    </xf>
    <xf numFmtId="166" fontId="20" fillId="0" borderId="59" xfId="0" applyNumberFormat="1" applyFont="1" applyBorder="1" applyAlignment="1">
      <alignment/>
    </xf>
    <xf numFmtId="166" fontId="20" fillId="0" borderId="60" xfId="0" applyNumberFormat="1" applyFont="1" applyBorder="1" applyAlignment="1">
      <alignment/>
    </xf>
    <xf numFmtId="166" fontId="20" fillId="0" borderId="141" xfId="0" applyNumberFormat="1" applyFont="1" applyBorder="1" applyAlignment="1">
      <alignment/>
    </xf>
    <xf numFmtId="166" fontId="20" fillId="0" borderId="142" xfId="0" applyNumberFormat="1" applyFont="1" applyBorder="1" applyAlignment="1">
      <alignment/>
    </xf>
    <xf numFmtId="166" fontId="20" fillId="0" borderId="143" xfId="0" applyNumberFormat="1" applyFont="1" applyBorder="1" applyAlignment="1">
      <alignment/>
    </xf>
    <xf numFmtId="166" fontId="20" fillId="0" borderId="144" xfId="0" applyNumberFormat="1" applyFont="1" applyBorder="1" applyAlignment="1">
      <alignment/>
    </xf>
    <xf numFmtId="166" fontId="20" fillId="0" borderId="145" xfId="0" applyNumberFormat="1" applyFont="1" applyBorder="1" applyAlignment="1">
      <alignment/>
    </xf>
    <xf numFmtId="166" fontId="20" fillId="0" borderId="145" xfId="0" applyNumberFormat="1" applyFont="1" applyBorder="1" applyAlignment="1">
      <alignment/>
    </xf>
    <xf numFmtId="166" fontId="20" fillId="0" borderId="146" xfId="0" applyNumberFormat="1" applyFont="1" applyBorder="1" applyAlignment="1">
      <alignment/>
    </xf>
    <xf numFmtId="166" fontId="20" fillId="0" borderId="11" xfId="0" applyNumberFormat="1" applyFont="1" applyBorder="1" applyAlignment="1">
      <alignment/>
    </xf>
    <xf numFmtId="166" fontId="20" fillId="0" borderId="147" xfId="0" applyNumberFormat="1" applyFont="1" applyBorder="1" applyAlignment="1">
      <alignment/>
    </xf>
    <xf numFmtId="166" fontId="20" fillId="0" borderId="147" xfId="0" applyNumberFormat="1" applyFont="1" applyBorder="1" applyAlignment="1">
      <alignment/>
    </xf>
    <xf numFmtId="166" fontId="20" fillId="0" borderId="148" xfId="0" applyNumberFormat="1" applyFont="1" applyBorder="1" applyAlignment="1">
      <alignment/>
    </xf>
    <xf numFmtId="2" fontId="20" fillId="0" borderId="131" xfId="0" applyNumberFormat="1" applyFont="1" applyBorder="1" applyAlignment="1">
      <alignment/>
    </xf>
    <xf numFmtId="2" fontId="21" fillId="0" borderId="79" xfId="0" applyNumberFormat="1" applyFont="1" applyBorder="1" applyAlignment="1">
      <alignment/>
    </xf>
    <xf numFmtId="2" fontId="20" fillId="0" borderId="79" xfId="0" applyNumberFormat="1" applyFont="1" applyBorder="1" applyAlignment="1">
      <alignment/>
    </xf>
    <xf numFmtId="2" fontId="20" fillId="0" borderId="149" xfId="0" applyNumberFormat="1" applyFont="1" applyBorder="1" applyAlignment="1">
      <alignment/>
    </xf>
    <xf numFmtId="2" fontId="20" fillId="0" borderId="150" xfId="0" applyNumberFormat="1" applyFont="1" applyBorder="1" applyAlignment="1">
      <alignment/>
    </xf>
    <xf numFmtId="2" fontId="20" fillId="0" borderId="151" xfId="0" applyNumberFormat="1" applyFont="1" applyBorder="1" applyAlignment="1">
      <alignment/>
    </xf>
    <xf numFmtId="2" fontId="20" fillId="0" borderId="152" xfId="0" applyNumberFormat="1" applyFont="1" applyBorder="1" applyAlignment="1">
      <alignment/>
    </xf>
    <xf numFmtId="166" fontId="2" fillId="0" borderId="68" xfId="0" applyNumberFormat="1" applyFont="1" applyBorder="1" applyAlignment="1" applyProtection="1">
      <alignment/>
      <protection/>
    </xf>
    <xf numFmtId="165" fontId="16" fillId="0" borderId="63" xfId="0" applyNumberFormat="1" applyFont="1" applyBorder="1" applyAlignment="1" applyProtection="1">
      <alignment/>
      <protection/>
    </xf>
    <xf numFmtId="6" fontId="9" fillId="0" borderId="153" xfId="0" applyNumberFormat="1" applyFont="1" applyBorder="1" applyAlignment="1">
      <alignment/>
    </xf>
    <xf numFmtId="6" fontId="9" fillId="0" borderId="68" xfId="0" applyNumberFormat="1" applyFont="1" applyBorder="1" applyAlignment="1">
      <alignment/>
    </xf>
    <xf numFmtId="6" fontId="9" fillId="0" borderId="154" xfId="0" applyNumberFormat="1" applyFont="1" applyBorder="1" applyAlignment="1">
      <alignment/>
    </xf>
    <xf numFmtId="6" fontId="9" fillId="0" borderId="15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3" fontId="19" fillId="0" borderId="156" xfId="0" applyNumberFormat="1" applyFont="1" applyBorder="1" applyAlignment="1">
      <alignment horizontal="centerContinuous"/>
    </xf>
    <xf numFmtId="2" fontId="4" fillId="0" borderId="156" xfId="0" applyNumberFormat="1" applyFont="1" applyBorder="1" applyAlignment="1">
      <alignment/>
    </xf>
    <xf numFmtId="0" fontId="8" fillId="0" borderId="156" xfId="0" applyNumberFormat="1" applyFont="1" applyBorder="1" applyAlignment="1">
      <alignment/>
    </xf>
    <xf numFmtId="2" fontId="20" fillId="0" borderId="150" xfId="0" applyNumberFormat="1" applyFont="1" applyBorder="1" applyAlignment="1">
      <alignment/>
    </xf>
    <xf numFmtId="2" fontId="20" fillId="0" borderId="151" xfId="0" applyNumberFormat="1" applyFont="1" applyBorder="1" applyAlignment="1">
      <alignment/>
    </xf>
    <xf numFmtId="166" fontId="0" fillId="0" borderId="157" xfId="0" applyNumberFormat="1" applyBorder="1" applyAlignment="1">
      <alignment/>
    </xf>
    <xf numFmtId="166" fontId="0" fillId="0" borderId="158" xfId="0" applyNumberFormat="1" applyBorder="1" applyAlignment="1">
      <alignment/>
    </xf>
    <xf numFmtId="166" fontId="0" fillId="0" borderId="159" xfId="0" applyNumberFormat="1" applyBorder="1" applyAlignment="1">
      <alignment/>
    </xf>
    <xf numFmtId="166" fontId="0" fillId="0" borderId="160" xfId="0" applyNumberFormat="1" applyBorder="1" applyAlignment="1">
      <alignment/>
    </xf>
    <xf numFmtId="0" fontId="64" fillId="0" borderId="49" xfId="0" applyFont="1" applyBorder="1" applyAlignment="1">
      <alignment/>
    </xf>
    <xf numFmtId="0" fontId="64" fillId="0" borderId="50" xfId="0" applyFont="1" applyBorder="1" applyAlignment="1">
      <alignment horizontal="center"/>
    </xf>
    <xf numFmtId="0" fontId="64" fillId="0" borderId="50" xfId="0" applyFont="1" applyBorder="1" applyAlignment="1">
      <alignment/>
    </xf>
    <xf numFmtId="0" fontId="64" fillId="0" borderId="51" xfId="0" applyFont="1" applyBorder="1" applyAlignment="1">
      <alignment/>
    </xf>
    <xf numFmtId="0" fontId="64" fillId="0" borderId="49" xfId="0" applyFont="1" applyBorder="1" applyAlignment="1">
      <alignment/>
    </xf>
    <xf numFmtId="0" fontId="64" fillId="0" borderId="50" xfId="0" applyFont="1" applyBorder="1" applyAlignment="1">
      <alignment horizontal="center"/>
    </xf>
    <xf numFmtId="0" fontId="64" fillId="0" borderId="50" xfId="0" applyFont="1" applyBorder="1" applyAlignment="1">
      <alignment/>
    </xf>
    <xf numFmtId="0" fontId="64" fillId="0" borderId="51" xfId="0" applyFont="1" applyBorder="1" applyAlignment="1">
      <alignment/>
    </xf>
    <xf numFmtId="0" fontId="67" fillId="0" borderId="49" xfId="0" applyFont="1" applyBorder="1" applyAlignment="1">
      <alignment/>
    </xf>
    <xf numFmtId="0" fontId="67" fillId="0" borderId="50" xfId="0" applyFont="1" applyBorder="1" applyAlignment="1">
      <alignment horizontal="center"/>
    </xf>
    <xf numFmtId="0" fontId="67" fillId="0" borderId="50" xfId="0" applyFont="1" applyBorder="1" applyAlignment="1">
      <alignment/>
    </xf>
    <xf numFmtId="0" fontId="67" fillId="0" borderId="51" xfId="0" applyFont="1" applyBorder="1" applyAlignment="1">
      <alignment/>
    </xf>
    <xf numFmtId="165" fontId="15" fillId="0" borderId="28" xfId="0" applyNumberFormat="1" applyFont="1" applyBorder="1" applyAlignment="1" applyProtection="1">
      <alignment/>
      <protection/>
    </xf>
    <xf numFmtId="165" fontId="15" fillId="0" borderId="72" xfId="0" applyNumberFormat="1" applyFont="1" applyBorder="1" applyAlignment="1" applyProtection="1">
      <alignment/>
      <protection/>
    </xf>
    <xf numFmtId="165" fontId="15" fillId="0" borderId="58" xfId="0" applyNumberFormat="1" applyFont="1" applyBorder="1" applyAlignment="1" applyProtection="1">
      <alignment/>
      <protection/>
    </xf>
    <xf numFmtId="166" fontId="3" fillId="0" borderId="161" xfId="0" applyNumberFormat="1" applyFont="1" applyBorder="1" applyAlignment="1" applyProtection="1">
      <alignment/>
      <protection/>
    </xf>
    <xf numFmtId="165" fontId="15" fillId="0" borderId="95" xfId="0" applyNumberFormat="1" applyFont="1" applyBorder="1" applyAlignment="1" applyProtection="1">
      <alignment/>
      <protection/>
    </xf>
    <xf numFmtId="166" fontId="3" fillId="0" borderId="56" xfId="0" applyNumberFormat="1" applyFont="1" applyBorder="1" applyAlignment="1" applyProtection="1">
      <alignment/>
      <protection/>
    </xf>
    <xf numFmtId="166" fontId="3" fillId="0" borderId="33" xfId="0" applyNumberFormat="1" applyFont="1" applyBorder="1" applyAlignment="1" applyProtection="1">
      <alignment/>
      <protection/>
    </xf>
    <xf numFmtId="166" fontId="3" fillId="0" borderId="33" xfId="0" applyNumberFormat="1" applyFont="1" applyBorder="1" applyAlignment="1" applyProtection="1">
      <alignment horizontal="centerContinuous"/>
      <protection/>
    </xf>
    <xf numFmtId="166" fontId="2" fillId="0" borderId="58" xfId="0" applyNumberFormat="1" applyFont="1" applyBorder="1" applyAlignment="1" applyProtection="1">
      <alignment horizontal="center"/>
      <protection/>
    </xf>
    <xf numFmtId="166" fontId="2" fillId="0" borderId="60" xfId="0" applyNumberFormat="1" applyFont="1" applyBorder="1" applyAlignment="1" applyProtection="1">
      <alignment horizontal="center"/>
      <protection/>
    </xf>
    <xf numFmtId="166" fontId="3" fillId="0" borderId="58" xfId="0" applyNumberFormat="1" applyFont="1" applyBorder="1" applyAlignment="1" applyProtection="1">
      <alignment/>
      <protection/>
    </xf>
    <xf numFmtId="166" fontId="3" fillId="0" borderId="60" xfId="0" applyNumberFormat="1" applyFont="1" applyBorder="1" applyAlignment="1" applyProtection="1">
      <alignment/>
      <protection/>
    </xf>
    <xf numFmtId="166" fontId="3" fillId="0" borderId="58" xfId="0" applyNumberFormat="1" applyFont="1" applyBorder="1" applyAlignment="1" applyProtection="1">
      <alignment/>
      <protection/>
    </xf>
    <xf numFmtId="166" fontId="2" fillId="0" borderId="58" xfId="0" applyNumberFormat="1" applyFont="1" applyBorder="1" applyAlignment="1" applyProtection="1">
      <alignment/>
      <protection/>
    </xf>
    <xf numFmtId="166" fontId="2" fillId="0" borderId="58" xfId="0" applyNumberFormat="1" applyFont="1" applyBorder="1" applyAlignment="1" applyProtection="1">
      <alignment/>
      <protection/>
    </xf>
    <xf numFmtId="0" fontId="2" fillId="0" borderId="70" xfId="0" applyNumberFormat="1" applyFont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166" fontId="2" fillId="0" borderId="162" xfId="0" applyNumberFormat="1" applyFont="1" applyBorder="1" applyAlignment="1" applyProtection="1">
      <alignment/>
      <protection/>
    </xf>
    <xf numFmtId="166" fontId="2" fillId="0" borderId="92" xfId="0" applyNumberFormat="1" applyFont="1" applyBorder="1" applyAlignment="1" applyProtection="1">
      <alignment/>
      <protection/>
    </xf>
    <xf numFmtId="0" fontId="3" fillId="0" borderId="74" xfId="0" applyNumberFormat="1" applyFont="1" applyBorder="1" applyAlignment="1" applyProtection="1" quotePrefix="1">
      <alignment/>
      <protection/>
    </xf>
    <xf numFmtId="166" fontId="2" fillId="0" borderId="163" xfId="0" applyNumberFormat="1" applyFont="1" applyBorder="1" applyAlignment="1" applyProtection="1">
      <alignment/>
      <protection/>
    </xf>
    <xf numFmtId="166" fontId="2" fillId="0" borderId="164" xfId="0" applyNumberFormat="1" applyFont="1" applyBorder="1" applyAlignment="1" applyProtection="1">
      <alignment/>
      <protection/>
    </xf>
    <xf numFmtId="166" fontId="3" fillId="0" borderId="165" xfId="0" applyNumberFormat="1" applyFont="1" applyBorder="1" applyAlignment="1" applyProtection="1">
      <alignment/>
      <protection/>
    </xf>
    <xf numFmtId="166" fontId="3" fillId="0" borderId="155" xfId="0" applyNumberFormat="1" applyFont="1" applyBorder="1" applyAlignment="1" applyProtection="1">
      <alignment/>
      <protection/>
    </xf>
    <xf numFmtId="166" fontId="3" fillId="0" borderId="166" xfId="0" applyNumberFormat="1" applyFont="1" applyBorder="1" applyAlignment="1" applyProtection="1">
      <alignment/>
      <protection/>
    </xf>
    <xf numFmtId="166" fontId="3" fillId="0" borderId="167" xfId="0" applyNumberFormat="1" applyFont="1" applyBorder="1" applyAlignment="1" applyProtection="1">
      <alignment/>
      <protection/>
    </xf>
    <xf numFmtId="166" fontId="3" fillId="0" borderId="168" xfId="0" applyNumberFormat="1" applyFont="1" applyBorder="1" applyAlignment="1" applyProtection="1">
      <alignment/>
      <protection/>
    </xf>
    <xf numFmtId="3" fontId="18" fillId="0" borderId="169" xfId="0" applyNumberFormat="1" applyFont="1" applyBorder="1" applyAlignment="1" applyProtection="1">
      <alignment/>
      <protection/>
    </xf>
    <xf numFmtId="6" fontId="18" fillId="0" borderId="170" xfId="0" applyNumberFormat="1" applyFont="1" applyBorder="1" applyAlignment="1" applyProtection="1">
      <alignment horizontal="center"/>
      <protection/>
    </xf>
    <xf numFmtId="6" fontId="18" fillId="0" borderId="171" xfId="0" applyNumberFormat="1" applyFont="1" applyBorder="1" applyAlignment="1" applyProtection="1">
      <alignment horizontal="center"/>
      <protection/>
    </xf>
    <xf numFmtId="167" fontId="18" fillId="0" borderId="171" xfId="0" applyNumberFormat="1" applyFont="1" applyBorder="1" applyAlignment="1" applyProtection="1">
      <alignment horizontal="center"/>
      <protection/>
    </xf>
    <xf numFmtId="0" fontId="68" fillId="0" borderId="0" xfId="0" applyFont="1" applyAlignment="1">
      <alignment/>
    </xf>
    <xf numFmtId="3" fontId="19" fillId="0" borderId="172" xfId="0" applyNumberFormat="1" applyFont="1" applyBorder="1" applyAlignment="1" applyProtection="1">
      <alignment wrapText="1"/>
      <protection/>
    </xf>
    <xf numFmtId="6" fontId="18" fillId="0" borderId="173" xfId="0" applyNumberFormat="1" applyFont="1" applyBorder="1" applyAlignment="1" applyProtection="1">
      <alignment horizontal="center" wrapText="1"/>
      <protection/>
    </xf>
    <xf numFmtId="167" fontId="18" fillId="0" borderId="173" xfId="0" applyNumberFormat="1" applyFont="1" applyBorder="1" applyAlignment="1" applyProtection="1">
      <alignment horizontal="center" wrapText="1"/>
      <protection/>
    </xf>
    <xf numFmtId="0" fontId="68" fillId="0" borderId="0" xfId="0" applyFont="1" applyAlignment="1">
      <alignment wrapText="1"/>
    </xf>
    <xf numFmtId="3" fontId="18" fillId="0" borderId="73" xfId="0" applyNumberFormat="1" applyFont="1" applyBorder="1" applyAlignment="1" applyProtection="1">
      <alignment/>
      <protection/>
    </xf>
    <xf numFmtId="6" fontId="19" fillId="0" borderId="170" xfId="0" applyNumberFormat="1" applyFont="1" applyBorder="1" applyAlignment="1" applyProtection="1">
      <alignment/>
      <protection/>
    </xf>
    <xf numFmtId="167" fontId="19" fillId="0" borderId="174" xfId="0" applyNumberFormat="1" applyFont="1" applyBorder="1" applyAlignment="1" applyProtection="1">
      <alignment/>
      <protection/>
    </xf>
    <xf numFmtId="167" fontId="19" fillId="0" borderId="170" xfId="0" applyNumberFormat="1" applyFont="1" applyBorder="1" applyAlignment="1" applyProtection="1">
      <alignment/>
      <protection/>
    </xf>
    <xf numFmtId="0" fontId="19" fillId="0" borderId="172" xfId="0" applyNumberFormat="1" applyFont="1" applyBorder="1" applyAlignment="1" applyProtection="1">
      <alignment/>
      <protection/>
    </xf>
    <xf numFmtId="6" fontId="19" fillId="0" borderId="173" xfId="0" applyNumberFormat="1" applyFont="1" applyBorder="1" applyAlignment="1" applyProtection="1">
      <alignment/>
      <protection/>
    </xf>
    <xf numFmtId="167" fontId="19" fillId="0" borderId="175" xfId="0" applyNumberFormat="1" applyFont="1" applyBorder="1" applyAlignment="1" applyProtection="1">
      <alignment horizontal="right"/>
      <protection/>
    </xf>
    <xf numFmtId="0" fontId="19" fillId="0" borderId="74" xfId="0" applyNumberFormat="1" applyFont="1" applyBorder="1" applyAlignment="1" applyProtection="1">
      <alignment/>
      <protection/>
    </xf>
    <xf numFmtId="6" fontId="19" fillId="0" borderId="176" xfId="0" applyNumberFormat="1" applyFont="1" applyBorder="1" applyAlignment="1" applyProtection="1">
      <alignment/>
      <protection/>
    </xf>
    <xf numFmtId="0" fontId="19" fillId="0" borderId="170" xfId="0" applyNumberFormat="1" applyFont="1" applyBorder="1" applyAlignment="1" applyProtection="1">
      <alignment/>
      <protection/>
    </xf>
    <xf numFmtId="6" fontId="19" fillId="0" borderId="174" xfId="0" applyNumberFormat="1" applyFont="1" applyBorder="1" applyAlignment="1" applyProtection="1">
      <alignment/>
      <protection/>
    </xf>
    <xf numFmtId="0" fontId="19" fillId="0" borderId="174" xfId="0" applyNumberFormat="1" applyFont="1" applyBorder="1" applyAlignment="1" applyProtection="1">
      <alignment/>
      <protection/>
    </xf>
    <xf numFmtId="0" fontId="19" fillId="0" borderId="177" xfId="0" applyNumberFormat="1" applyFont="1" applyBorder="1" applyAlignment="1" applyProtection="1">
      <alignment/>
      <protection/>
    </xf>
    <xf numFmtId="0" fontId="18" fillId="0" borderId="170" xfId="0" applyNumberFormat="1" applyFont="1" applyBorder="1" applyAlignment="1" applyProtection="1">
      <alignment/>
      <protection/>
    </xf>
    <xf numFmtId="0" fontId="18" fillId="0" borderId="174" xfId="0" applyNumberFormat="1" applyFont="1" applyBorder="1" applyAlignment="1" applyProtection="1">
      <alignment/>
      <protection/>
    </xf>
    <xf numFmtId="0" fontId="18" fillId="0" borderId="177" xfId="0" applyNumberFormat="1" applyFont="1" applyBorder="1" applyAlignment="1" applyProtection="1">
      <alignment/>
      <protection/>
    </xf>
    <xf numFmtId="6" fontId="18" fillId="0" borderId="174" xfId="0" applyNumberFormat="1" applyFont="1" applyBorder="1" applyAlignment="1" applyProtection="1">
      <alignment/>
      <protection/>
    </xf>
    <xf numFmtId="167" fontId="18" fillId="0" borderId="175" xfId="0" applyNumberFormat="1" applyFont="1" applyBorder="1" applyAlignment="1" applyProtection="1">
      <alignment horizontal="right"/>
      <protection/>
    </xf>
    <xf numFmtId="0" fontId="69" fillId="0" borderId="0" xfId="0" applyFont="1" applyAlignment="1">
      <alignment/>
    </xf>
    <xf numFmtId="0" fontId="19" fillId="0" borderId="173" xfId="0" applyNumberFormat="1" applyFont="1" applyBorder="1" applyAlignment="1" applyProtection="1">
      <alignment/>
      <protection/>
    </xf>
    <xf numFmtId="0" fontId="19" fillId="0" borderId="176" xfId="0" applyNumberFormat="1" applyFont="1" applyBorder="1" applyAlignment="1" applyProtection="1">
      <alignment/>
      <protection/>
    </xf>
    <xf numFmtId="0" fontId="19" fillId="0" borderId="175" xfId="0" applyNumberFormat="1" applyFont="1" applyBorder="1" applyAlignment="1" applyProtection="1">
      <alignment/>
      <protection/>
    </xf>
    <xf numFmtId="6" fontId="18" fillId="0" borderId="170" xfId="0" applyNumberFormat="1" applyFont="1" applyBorder="1" applyAlignment="1" applyProtection="1">
      <alignment/>
      <protection/>
    </xf>
    <xf numFmtId="0" fontId="18" fillId="0" borderId="173" xfId="0" applyNumberFormat="1" applyFont="1" applyBorder="1" applyAlignment="1" applyProtection="1">
      <alignment/>
      <protection/>
    </xf>
    <xf numFmtId="6" fontId="18" fillId="0" borderId="173" xfId="0" applyNumberFormat="1" applyFont="1" applyBorder="1" applyAlignment="1" applyProtection="1">
      <alignment/>
      <protection/>
    </xf>
    <xf numFmtId="0" fontId="18" fillId="0" borderId="175" xfId="0" applyNumberFormat="1" applyFont="1" applyBorder="1" applyAlignment="1" applyProtection="1">
      <alignment/>
      <protection/>
    </xf>
    <xf numFmtId="6" fontId="18" fillId="0" borderId="175" xfId="0" applyNumberFormat="1" applyFont="1" applyBorder="1" applyAlignment="1" applyProtection="1">
      <alignment/>
      <protection/>
    </xf>
    <xf numFmtId="167" fontId="19" fillId="0" borderId="170" xfId="0" applyNumberFormat="1" applyFont="1" applyBorder="1" applyAlignment="1" applyProtection="1">
      <alignment horizontal="right"/>
      <protection/>
    </xf>
    <xf numFmtId="3" fontId="18" fillId="0" borderId="170" xfId="0" applyNumberFormat="1" applyFont="1" applyBorder="1" applyAlignment="1" applyProtection="1">
      <alignment/>
      <protection/>
    </xf>
    <xf numFmtId="3" fontId="19" fillId="0" borderId="174" xfId="0" applyNumberFormat="1" applyFont="1" applyBorder="1" applyAlignment="1" applyProtection="1">
      <alignment/>
      <protection/>
    </xf>
    <xf numFmtId="3" fontId="19" fillId="0" borderId="170" xfId="0" applyNumberFormat="1" applyFont="1" applyBorder="1" applyAlignment="1" applyProtection="1">
      <alignment/>
      <protection/>
    </xf>
    <xf numFmtId="3" fontId="18" fillId="0" borderId="174" xfId="0" applyNumberFormat="1" applyFont="1" applyBorder="1" applyAlignment="1" applyProtection="1">
      <alignment/>
      <protection/>
    </xf>
    <xf numFmtId="3" fontId="18" fillId="0" borderId="176" xfId="0" applyNumberFormat="1" applyFont="1" applyBorder="1" applyAlignment="1" applyProtection="1">
      <alignment/>
      <protection/>
    </xf>
    <xf numFmtId="6" fontId="18" fillId="0" borderId="176" xfId="0" applyNumberFormat="1" applyFont="1" applyBorder="1" applyAlignment="1" applyProtection="1">
      <alignment/>
      <protection/>
    </xf>
    <xf numFmtId="0" fontId="18" fillId="0" borderId="176" xfId="0" applyNumberFormat="1" applyFont="1" applyBorder="1" applyAlignment="1" applyProtection="1">
      <alignment/>
      <protection/>
    </xf>
    <xf numFmtId="3" fontId="18" fillId="0" borderId="178" xfId="0" applyNumberFormat="1" applyFont="1" applyBorder="1" applyAlignment="1" applyProtection="1">
      <alignment/>
      <protection/>
    </xf>
    <xf numFmtId="6" fontId="18" fillId="0" borderId="178" xfId="0" applyNumberFormat="1" applyFont="1" applyBorder="1" applyAlignment="1" applyProtection="1">
      <alignment/>
      <protection/>
    </xf>
    <xf numFmtId="6" fontId="18" fillId="0" borderId="179" xfId="0" applyNumberFormat="1" applyFont="1" applyBorder="1" applyAlignment="1" applyProtection="1">
      <alignment/>
      <protection/>
    </xf>
    <xf numFmtId="167" fontId="18" fillId="0" borderId="179" xfId="0" applyNumberFormat="1" applyFont="1" applyBorder="1" applyAlignment="1" applyProtection="1">
      <alignment horizontal="right"/>
      <protection/>
    </xf>
    <xf numFmtId="6" fontId="67" fillId="0" borderId="115" xfId="0" applyNumberFormat="1" applyFont="1" applyBorder="1" applyAlignment="1">
      <alignment/>
    </xf>
    <xf numFmtId="6" fontId="67" fillId="0" borderId="118" xfId="0" applyNumberFormat="1" applyFont="1" applyBorder="1" applyAlignment="1">
      <alignment/>
    </xf>
    <xf numFmtId="6" fontId="64" fillId="0" borderId="180" xfId="0" applyNumberFormat="1" applyFont="1" applyBorder="1" applyAlignment="1">
      <alignment/>
    </xf>
    <xf numFmtId="6" fontId="64" fillId="0" borderId="181" xfId="0" applyNumberFormat="1" applyFont="1" applyBorder="1" applyAlignment="1">
      <alignment/>
    </xf>
    <xf numFmtId="6" fontId="67" fillId="0" borderId="180" xfId="0" applyNumberFormat="1" applyFont="1" applyBorder="1" applyAlignment="1">
      <alignment/>
    </xf>
    <xf numFmtId="6" fontId="67" fillId="0" borderId="181" xfId="0" applyNumberFormat="1" applyFont="1" applyBorder="1" applyAlignment="1">
      <alignment/>
    </xf>
    <xf numFmtId="6" fontId="67" fillId="0" borderId="182" xfId="0" applyNumberFormat="1" applyFont="1" applyBorder="1" applyAlignment="1">
      <alignment/>
    </xf>
    <xf numFmtId="6" fontId="67" fillId="0" borderId="183" xfId="0" applyNumberFormat="1" applyFont="1" applyBorder="1" applyAlignment="1">
      <alignment/>
    </xf>
    <xf numFmtId="6" fontId="67" fillId="0" borderId="184" xfId="0" applyNumberFormat="1" applyFont="1" applyBorder="1" applyAlignment="1">
      <alignment/>
    </xf>
    <xf numFmtId="6" fontId="67" fillId="0" borderId="140" xfId="0" applyNumberFormat="1" applyFont="1" applyBorder="1" applyAlignment="1">
      <alignment/>
    </xf>
    <xf numFmtId="0" fontId="3" fillId="0" borderId="177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="30" zoomScaleNormal="30" zoomScalePageLayoutView="0" workbookViewId="0" topLeftCell="A1">
      <selection activeCell="A2" sqref="A2"/>
    </sheetView>
  </sheetViews>
  <sheetFormatPr defaultColWidth="9.140625" defaultRowHeight="15"/>
  <cols>
    <col min="1" max="1" width="31.28125" style="17" customWidth="1"/>
    <col min="2" max="2" width="25.140625" style="125" customWidth="1"/>
    <col min="3" max="3" width="93.28125" style="17" customWidth="1"/>
    <col min="4" max="4" width="27.28125" style="125" customWidth="1"/>
    <col min="5" max="5" width="149.00390625" style="17" customWidth="1"/>
    <col min="6" max="7" width="41.57421875" style="126" customWidth="1"/>
    <col min="8" max="8" width="43.421875" style="126" customWidth="1"/>
    <col min="9" max="9" width="44.421875" style="126" customWidth="1"/>
    <col min="10" max="10" width="44.8515625" style="126" customWidth="1"/>
    <col min="11" max="11" width="47.28125" style="126" customWidth="1"/>
    <col min="12" max="16384" width="9.140625" style="17" customWidth="1"/>
  </cols>
  <sheetData>
    <row r="1" spans="1:3" ht="46.5">
      <c r="A1" s="124" t="s">
        <v>464</v>
      </c>
      <c r="B1" s="17"/>
      <c r="C1" s="125"/>
    </row>
    <row r="2" spans="1:5" ht="46.5">
      <c r="A2" s="125" t="s">
        <v>89</v>
      </c>
      <c r="B2" s="127"/>
      <c r="C2" s="128"/>
      <c r="E2" s="17" t="s">
        <v>127</v>
      </c>
    </row>
    <row r="3" spans="1:5" ht="46.5">
      <c r="A3" s="124" t="s">
        <v>126</v>
      </c>
      <c r="B3" s="129"/>
      <c r="C3" s="125"/>
      <c r="E3" s="124"/>
    </row>
    <row r="4" ht="47.25" thickBot="1"/>
    <row r="5" spans="1:11" s="159" customFormat="1" ht="48" thickBot="1" thickTop="1">
      <c r="A5" s="130" t="s">
        <v>128</v>
      </c>
      <c r="B5" s="131" t="s">
        <v>1</v>
      </c>
      <c r="C5" s="131" t="s">
        <v>1</v>
      </c>
      <c r="D5" s="131" t="s">
        <v>4</v>
      </c>
      <c r="E5" s="132" t="s">
        <v>0</v>
      </c>
      <c r="F5" s="133" t="s">
        <v>5</v>
      </c>
      <c r="G5" s="134"/>
      <c r="H5" s="135" t="s">
        <v>6</v>
      </c>
      <c r="I5" s="134"/>
      <c r="J5" s="135" t="s">
        <v>7</v>
      </c>
      <c r="K5" s="134"/>
    </row>
    <row r="6" spans="1:19" s="159" customFormat="1" ht="47.25" thickBot="1">
      <c r="A6" s="136" t="s">
        <v>2</v>
      </c>
      <c r="B6" s="137" t="s">
        <v>2</v>
      </c>
      <c r="C6" s="137" t="s">
        <v>3</v>
      </c>
      <c r="D6" s="137" t="s">
        <v>2</v>
      </c>
      <c r="E6" s="138" t="s">
        <v>3</v>
      </c>
      <c r="F6" s="139" t="s">
        <v>8</v>
      </c>
      <c r="G6" s="140" t="s">
        <v>9</v>
      </c>
      <c r="H6" s="139" t="s">
        <v>8</v>
      </c>
      <c r="I6" s="140" t="s">
        <v>9</v>
      </c>
      <c r="J6" s="141" t="s">
        <v>8</v>
      </c>
      <c r="K6" s="142" t="s">
        <v>9</v>
      </c>
      <c r="M6" s="160"/>
      <c r="N6" s="160"/>
      <c r="O6" s="160"/>
      <c r="P6" s="160"/>
      <c r="Q6" s="160"/>
      <c r="R6" s="160"/>
      <c r="S6" s="160"/>
    </row>
    <row r="7" spans="1:11" s="159" customFormat="1" ht="47.25" thickTop="1">
      <c r="A7" s="143">
        <f>B3</f>
        <v>0</v>
      </c>
      <c r="B7" s="144">
        <v>500</v>
      </c>
      <c r="C7" s="145" t="s">
        <v>10</v>
      </c>
      <c r="D7" s="144">
        <v>501</v>
      </c>
      <c r="E7" s="146" t="s">
        <v>10</v>
      </c>
      <c r="F7" s="585"/>
      <c r="G7" s="586"/>
      <c r="H7" s="585"/>
      <c r="I7" s="586"/>
      <c r="J7" s="585"/>
      <c r="K7" s="586"/>
    </row>
    <row r="8" spans="1:11" ht="46.5">
      <c r="A8" s="147"/>
      <c r="B8" s="148"/>
      <c r="C8" s="149"/>
      <c r="D8" s="148"/>
      <c r="E8" s="150"/>
      <c r="F8" s="587"/>
      <c r="G8" s="588"/>
      <c r="H8" s="587"/>
      <c r="I8" s="588"/>
      <c r="J8" s="587"/>
      <c r="K8" s="588"/>
    </row>
    <row r="9" spans="1:11" ht="46.5">
      <c r="A9" s="147">
        <f>B3</f>
        <v>0</v>
      </c>
      <c r="B9" s="148">
        <v>510</v>
      </c>
      <c r="C9" s="149" t="s">
        <v>11</v>
      </c>
      <c r="D9" s="148">
        <v>511</v>
      </c>
      <c r="E9" s="150" t="s">
        <v>12</v>
      </c>
      <c r="F9" s="587"/>
      <c r="G9" s="588"/>
      <c r="H9" s="587"/>
      <c r="I9" s="588"/>
      <c r="J9" s="587"/>
      <c r="K9" s="588"/>
    </row>
    <row r="10" spans="1:11" ht="46.5">
      <c r="A10" s="147">
        <f>B3</f>
        <v>0</v>
      </c>
      <c r="B10" s="148">
        <v>510</v>
      </c>
      <c r="C10" s="149" t="s">
        <v>11</v>
      </c>
      <c r="D10" s="148">
        <v>512</v>
      </c>
      <c r="E10" s="150" t="s">
        <v>13</v>
      </c>
      <c r="F10" s="587"/>
      <c r="G10" s="588"/>
      <c r="H10" s="587"/>
      <c r="I10" s="588"/>
      <c r="J10" s="587"/>
      <c r="K10" s="588"/>
    </row>
    <row r="11" spans="1:11" ht="46.5">
      <c r="A11" s="147">
        <f>B3</f>
        <v>0</v>
      </c>
      <c r="B11" s="148">
        <v>510</v>
      </c>
      <c r="C11" s="149" t="s">
        <v>11</v>
      </c>
      <c r="D11" s="148">
        <v>513</v>
      </c>
      <c r="E11" s="150" t="s">
        <v>14</v>
      </c>
      <c r="F11" s="587"/>
      <c r="G11" s="588"/>
      <c r="H11" s="587"/>
      <c r="I11" s="588"/>
      <c r="J11" s="587"/>
      <c r="K11" s="588"/>
    </row>
    <row r="12" spans="1:11" ht="46.5">
      <c r="A12" s="147">
        <f>B3</f>
        <v>0</v>
      </c>
      <c r="B12" s="148">
        <v>510</v>
      </c>
      <c r="C12" s="149" t="s">
        <v>11</v>
      </c>
      <c r="D12" s="148">
        <v>514</v>
      </c>
      <c r="E12" s="150" t="s">
        <v>15</v>
      </c>
      <c r="F12" s="587"/>
      <c r="G12" s="588"/>
      <c r="H12" s="587"/>
      <c r="I12" s="588"/>
      <c r="J12" s="587"/>
      <c r="K12" s="588"/>
    </row>
    <row r="13" spans="1:11" ht="46.5">
      <c r="A13" s="147">
        <f>B4</f>
        <v>0</v>
      </c>
      <c r="B13" s="148">
        <v>510</v>
      </c>
      <c r="C13" s="149" t="s">
        <v>11</v>
      </c>
      <c r="D13" s="148">
        <v>520</v>
      </c>
      <c r="E13" s="150" t="s">
        <v>455</v>
      </c>
      <c r="F13" s="587"/>
      <c r="G13" s="588"/>
      <c r="H13" s="587"/>
      <c r="I13" s="588"/>
      <c r="J13" s="587"/>
      <c r="K13" s="588"/>
    </row>
    <row r="14" spans="1:12" ht="46.5">
      <c r="A14" s="147">
        <f>B3</f>
        <v>0</v>
      </c>
      <c r="B14" s="148">
        <v>510</v>
      </c>
      <c r="C14" s="149" t="s">
        <v>11</v>
      </c>
      <c r="D14" s="148">
        <v>515</v>
      </c>
      <c r="E14" s="150" t="s">
        <v>16</v>
      </c>
      <c r="F14" s="587"/>
      <c r="G14" s="588"/>
      <c r="H14" s="587"/>
      <c r="I14" s="588"/>
      <c r="J14" s="587"/>
      <c r="K14" s="588"/>
      <c r="L14" s="17" t="s">
        <v>127</v>
      </c>
    </row>
    <row r="15" spans="1:11" ht="46.5">
      <c r="A15" s="147">
        <f>B3</f>
        <v>0</v>
      </c>
      <c r="B15" s="148">
        <v>510</v>
      </c>
      <c r="C15" s="149" t="s">
        <v>11</v>
      </c>
      <c r="D15" s="148">
        <v>516</v>
      </c>
      <c r="E15" s="150" t="s">
        <v>17</v>
      </c>
      <c r="F15" s="587"/>
      <c r="G15" s="588"/>
      <c r="H15" s="587"/>
      <c r="I15" s="588"/>
      <c r="J15" s="587"/>
      <c r="K15" s="588"/>
    </row>
    <row r="16" spans="1:11" ht="46.5">
      <c r="A16" s="502">
        <v>0</v>
      </c>
      <c r="B16" s="503">
        <v>510</v>
      </c>
      <c r="C16" s="504" t="s">
        <v>11</v>
      </c>
      <c r="D16" s="503">
        <v>521</v>
      </c>
      <c r="E16" s="505" t="s">
        <v>457</v>
      </c>
      <c r="F16" s="587"/>
      <c r="G16" s="588"/>
      <c r="H16" s="587"/>
      <c r="I16" s="588"/>
      <c r="J16" s="587"/>
      <c r="K16" s="588"/>
    </row>
    <row r="17" spans="1:11" ht="46.5">
      <c r="A17" s="147">
        <f>B3</f>
        <v>0</v>
      </c>
      <c r="B17" s="148">
        <v>510</v>
      </c>
      <c r="C17" s="149" t="s">
        <v>11</v>
      </c>
      <c r="D17" s="148">
        <v>517</v>
      </c>
      <c r="E17" s="150" t="s">
        <v>18</v>
      </c>
      <c r="F17" s="587"/>
      <c r="G17" s="588"/>
      <c r="H17" s="587"/>
      <c r="I17" s="588"/>
      <c r="J17" s="587"/>
      <c r="K17" s="588"/>
    </row>
    <row r="18" spans="1:11" ht="46.5">
      <c r="A18" s="147">
        <f>B3</f>
        <v>0</v>
      </c>
      <c r="B18" s="148">
        <v>510</v>
      </c>
      <c r="C18" s="149" t="s">
        <v>11</v>
      </c>
      <c r="D18" s="148">
        <v>518</v>
      </c>
      <c r="E18" s="150" t="s">
        <v>19</v>
      </c>
      <c r="F18" s="587"/>
      <c r="G18" s="588"/>
      <c r="H18" s="587"/>
      <c r="I18" s="588"/>
      <c r="J18" s="587"/>
      <c r="K18" s="588"/>
    </row>
    <row r="19" spans="1:11" ht="46.5">
      <c r="A19" s="147">
        <f>B3</f>
        <v>0</v>
      </c>
      <c r="B19" s="148">
        <v>510</v>
      </c>
      <c r="C19" s="149" t="s">
        <v>11</v>
      </c>
      <c r="D19" s="148">
        <v>519</v>
      </c>
      <c r="E19" s="150" t="s">
        <v>20</v>
      </c>
      <c r="F19" s="587"/>
      <c r="G19" s="588"/>
      <c r="H19" s="587"/>
      <c r="I19" s="588"/>
      <c r="J19" s="587"/>
      <c r="K19" s="588"/>
    </row>
    <row r="20" spans="1:11" s="159" customFormat="1" ht="46.5">
      <c r="A20" s="151"/>
      <c r="B20" s="152"/>
      <c r="C20" s="153" t="s">
        <v>129</v>
      </c>
      <c r="D20" s="152"/>
      <c r="E20" s="154"/>
      <c r="F20" s="589">
        <f aca="true" t="shared" si="0" ref="F20:K20">SUM(F9:F19)</f>
        <v>0</v>
      </c>
      <c r="G20" s="590">
        <f t="shared" si="0"/>
        <v>0</v>
      </c>
      <c r="H20" s="589">
        <f t="shared" si="0"/>
        <v>0</v>
      </c>
      <c r="I20" s="590">
        <f t="shared" si="0"/>
        <v>0</v>
      </c>
      <c r="J20" s="589">
        <f t="shared" si="0"/>
        <v>0</v>
      </c>
      <c r="K20" s="590">
        <f t="shared" si="0"/>
        <v>0</v>
      </c>
    </row>
    <row r="21" spans="1:11" s="159" customFormat="1" ht="46.5">
      <c r="A21" s="151"/>
      <c r="B21" s="152"/>
      <c r="C21" s="153"/>
      <c r="D21" s="152"/>
      <c r="E21" s="154"/>
      <c r="F21" s="589"/>
      <c r="G21" s="590"/>
      <c r="H21" s="589"/>
      <c r="I21" s="590"/>
      <c r="J21" s="589"/>
      <c r="K21" s="590"/>
    </row>
    <row r="22" spans="1:13" ht="46.5">
      <c r="A22" s="147">
        <f>B3</f>
        <v>0</v>
      </c>
      <c r="B22" s="148">
        <v>525</v>
      </c>
      <c r="C22" s="149" t="s">
        <v>21</v>
      </c>
      <c r="D22" s="148">
        <v>526</v>
      </c>
      <c r="E22" s="150" t="s">
        <v>22</v>
      </c>
      <c r="F22" s="587"/>
      <c r="G22" s="588"/>
      <c r="H22" s="587"/>
      <c r="I22" s="588"/>
      <c r="J22" s="587"/>
      <c r="K22" s="588"/>
      <c r="M22" s="17" t="s">
        <v>127</v>
      </c>
    </row>
    <row r="23" spans="1:11" ht="46.5">
      <c r="A23" s="147">
        <f>B3</f>
        <v>0</v>
      </c>
      <c r="B23" s="148">
        <v>525</v>
      </c>
      <c r="C23" s="149" t="s">
        <v>21</v>
      </c>
      <c r="D23" s="148">
        <v>527</v>
      </c>
      <c r="E23" s="150" t="s">
        <v>23</v>
      </c>
      <c r="F23" s="587"/>
      <c r="G23" s="588"/>
      <c r="H23" s="587"/>
      <c r="I23" s="588"/>
      <c r="J23" s="587"/>
      <c r="K23" s="588"/>
    </row>
    <row r="24" spans="1:11" s="159" customFormat="1" ht="46.5">
      <c r="A24" s="151"/>
      <c r="B24" s="152"/>
      <c r="C24" s="153" t="s">
        <v>416</v>
      </c>
      <c r="D24" s="152"/>
      <c r="E24" s="154"/>
      <c r="F24" s="589">
        <f aca="true" t="shared" si="1" ref="F24:K24">SUM(F22:F23)</f>
        <v>0</v>
      </c>
      <c r="G24" s="590">
        <f t="shared" si="1"/>
        <v>0</v>
      </c>
      <c r="H24" s="589">
        <f t="shared" si="1"/>
        <v>0</v>
      </c>
      <c r="I24" s="590">
        <f t="shared" si="1"/>
        <v>0</v>
      </c>
      <c r="J24" s="589">
        <f t="shared" si="1"/>
        <v>0</v>
      </c>
      <c r="K24" s="590">
        <f t="shared" si="1"/>
        <v>0</v>
      </c>
    </row>
    <row r="25" spans="1:11" s="159" customFormat="1" ht="46.5">
      <c r="A25" s="151"/>
      <c r="B25" s="152"/>
      <c r="C25" s="153"/>
      <c r="D25" s="152"/>
      <c r="E25" s="154"/>
      <c r="F25" s="589"/>
      <c r="G25" s="590"/>
      <c r="H25" s="589"/>
      <c r="I25" s="590"/>
      <c r="J25" s="589"/>
      <c r="K25" s="590"/>
    </row>
    <row r="26" spans="1:11" ht="46.5">
      <c r="A26" s="147">
        <f>B3</f>
        <v>0</v>
      </c>
      <c r="B26" s="148">
        <v>530</v>
      </c>
      <c r="C26" s="149" t="s">
        <v>24</v>
      </c>
      <c r="D26" s="148">
        <v>531</v>
      </c>
      <c r="E26" s="150" t="s">
        <v>25</v>
      </c>
      <c r="F26" s="587"/>
      <c r="G26" s="588"/>
      <c r="H26" s="587"/>
      <c r="I26" s="588"/>
      <c r="J26" s="587"/>
      <c r="K26" s="588"/>
    </row>
    <row r="27" spans="1:11" ht="46.5">
      <c r="A27" s="147">
        <f>B3</f>
        <v>0</v>
      </c>
      <c r="B27" s="148">
        <v>530</v>
      </c>
      <c r="C27" s="149" t="s">
        <v>24</v>
      </c>
      <c r="D27" s="148">
        <v>532</v>
      </c>
      <c r="E27" s="150" t="s">
        <v>26</v>
      </c>
      <c r="F27" s="587"/>
      <c r="G27" s="588"/>
      <c r="H27" s="587"/>
      <c r="I27" s="588"/>
      <c r="J27" s="587"/>
      <c r="K27" s="588"/>
    </row>
    <row r="28" spans="1:11" ht="46.5">
      <c r="A28" s="147">
        <f>B3</f>
        <v>0</v>
      </c>
      <c r="B28" s="148">
        <v>530</v>
      </c>
      <c r="C28" s="149" t="s">
        <v>24</v>
      </c>
      <c r="D28" s="148">
        <v>533</v>
      </c>
      <c r="E28" s="150" t="s">
        <v>27</v>
      </c>
      <c r="F28" s="587"/>
      <c r="G28" s="588"/>
      <c r="H28" s="587"/>
      <c r="I28" s="588"/>
      <c r="J28" s="587"/>
      <c r="K28" s="588"/>
    </row>
    <row r="29" spans="1:11" ht="46.5">
      <c r="A29" s="147">
        <f>B3</f>
        <v>0</v>
      </c>
      <c r="B29" s="148">
        <v>530</v>
      </c>
      <c r="C29" s="149" t="s">
        <v>24</v>
      </c>
      <c r="D29" s="148">
        <v>534</v>
      </c>
      <c r="E29" s="150" t="s">
        <v>28</v>
      </c>
      <c r="F29" s="587"/>
      <c r="G29" s="588"/>
      <c r="H29" s="587"/>
      <c r="I29" s="588"/>
      <c r="J29" s="587"/>
      <c r="K29" s="588"/>
    </row>
    <row r="30" spans="1:11" ht="46.5">
      <c r="A30" s="147">
        <f>B3</f>
        <v>0</v>
      </c>
      <c r="B30" s="148">
        <v>530</v>
      </c>
      <c r="C30" s="149" t="s">
        <v>24</v>
      </c>
      <c r="D30" s="148">
        <v>549</v>
      </c>
      <c r="E30" s="150" t="s">
        <v>29</v>
      </c>
      <c r="F30" s="587"/>
      <c r="G30" s="588"/>
      <c r="H30" s="587"/>
      <c r="I30" s="588"/>
      <c r="J30" s="587"/>
      <c r="K30" s="588"/>
    </row>
    <row r="31" spans="1:11" s="159" customFormat="1" ht="46.5">
      <c r="A31" s="151"/>
      <c r="B31" s="152"/>
      <c r="C31" s="153" t="s">
        <v>130</v>
      </c>
      <c r="D31" s="152"/>
      <c r="E31" s="154"/>
      <c r="F31" s="589">
        <f aca="true" t="shared" si="2" ref="F31:K31">SUM(F26:F30)</f>
        <v>0</v>
      </c>
      <c r="G31" s="590">
        <f t="shared" si="2"/>
        <v>0</v>
      </c>
      <c r="H31" s="589">
        <f t="shared" si="2"/>
        <v>0</v>
      </c>
      <c r="I31" s="590">
        <f t="shared" si="2"/>
        <v>0</v>
      </c>
      <c r="J31" s="589">
        <f t="shared" si="2"/>
        <v>0</v>
      </c>
      <c r="K31" s="590">
        <f t="shared" si="2"/>
        <v>0</v>
      </c>
    </row>
    <row r="32" spans="1:11" s="159" customFormat="1" ht="46.5">
      <c r="A32" s="151"/>
      <c r="B32" s="152"/>
      <c r="C32" s="153"/>
      <c r="D32" s="152"/>
      <c r="E32" s="154"/>
      <c r="F32" s="591"/>
      <c r="G32" s="592"/>
      <c r="H32" s="591"/>
      <c r="I32" s="592"/>
      <c r="J32" s="591"/>
      <c r="K32" s="592"/>
    </row>
    <row r="33" spans="1:11" ht="46.5">
      <c r="A33" s="147">
        <f>B3</f>
        <v>0</v>
      </c>
      <c r="B33" s="148">
        <v>550</v>
      </c>
      <c r="C33" s="149" t="s">
        <v>30</v>
      </c>
      <c r="D33" s="148">
        <v>551</v>
      </c>
      <c r="E33" s="150" t="s">
        <v>31</v>
      </c>
      <c r="F33" s="587"/>
      <c r="G33" s="588"/>
      <c r="H33" s="587"/>
      <c r="I33" s="588"/>
      <c r="J33" s="587"/>
      <c r="K33" s="588"/>
    </row>
    <row r="34" spans="1:11" ht="46.5">
      <c r="A34" s="147">
        <f>B3</f>
        <v>0</v>
      </c>
      <c r="B34" s="148">
        <v>550</v>
      </c>
      <c r="C34" s="149" t="s">
        <v>30</v>
      </c>
      <c r="D34" s="148">
        <v>552</v>
      </c>
      <c r="E34" s="150" t="s">
        <v>32</v>
      </c>
      <c r="F34" s="587"/>
      <c r="G34" s="588"/>
      <c r="H34" s="587"/>
      <c r="I34" s="588"/>
      <c r="J34" s="587"/>
      <c r="K34" s="588"/>
    </row>
    <row r="35" spans="1:11" ht="46.5">
      <c r="A35" s="147">
        <f>B3</f>
        <v>0</v>
      </c>
      <c r="B35" s="148">
        <v>550</v>
      </c>
      <c r="C35" s="149" t="s">
        <v>30</v>
      </c>
      <c r="D35" s="148">
        <v>554</v>
      </c>
      <c r="E35" s="150" t="s">
        <v>138</v>
      </c>
      <c r="F35" s="587"/>
      <c r="G35" s="588"/>
      <c r="H35" s="587"/>
      <c r="I35" s="588"/>
      <c r="J35" s="587"/>
      <c r="K35" s="588"/>
    </row>
    <row r="36" spans="1:11" s="159" customFormat="1" ht="46.5">
      <c r="A36" s="151"/>
      <c r="B36" s="152"/>
      <c r="C36" s="153" t="s">
        <v>131</v>
      </c>
      <c r="D36" s="152"/>
      <c r="E36" s="154"/>
      <c r="F36" s="589">
        <f aca="true" t="shared" si="3" ref="F36:K36">SUM(F33:F35)</f>
        <v>0</v>
      </c>
      <c r="G36" s="590">
        <f t="shared" si="3"/>
        <v>0</v>
      </c>
      <c r="H36" s="589">
        <f t="shared" si="3"/>
        <v>0</v>
      </c>
      <c r="I36" s="590">
        <f t="shared" si="3"/>
        <v>0</v>
      </c>
      <c r="J36" s="589">
        <f t="shared" si="3"/>
        <v>0</v>
      </c>
      <c r="K36" s="590">
        <f t="shared" si="3"/>
        <v>0</v>
      </c>
    </row>
    <row r="37" spans="1:11" s="159" customFormat="1" ht="46.5">
      <c r="A37" s="151"/>
      <c r="B37" s="152"/>
      <c r="C37" s="153"/>
      <c r="D37" s="152"/>
      <c r="E37" s="154"/>
      <c r="F37" s="589"/>
      <c r="G37" s="590"/>
      <c r="H37" s="589"/>
      <c r="I37" s="590"/>
      <c r="J37" s="589"/>
      <c r="K37" s="590"/>
    </row>
    <row r="38" spans="1:11" ht="46.5">
      <c r="A38" s="147">
        <f>B3</f>
        <v>0</v>
      </c>
      <c r="B38" s="148">
        <v>560</v>
      </c>
      <c r="C38" s="149" t="s">
        <v>34</v>
      </c>
      <c r="D38" s="148">
        <v>561</v>
      </c>
      <c r="E38" s="150" t="s">
        <v>35</v>
      </c>
      <c r="F38" s="587"/>
      <c r="G38" s="588"/>
      <c r="H38" s="587"/>
      <c r="I38" s="588"/>
      <c r="J38" s="587"/>
      <c r="K38" s="588"/>
    </row>
    <row r="39" spans="1:11" ht="46.5">
      <c r="A39" s="147">
        <f>B3</f>
        <v>0</v>
      </c>
      <c r="B39" s="148">
        <v>560</v>
      </c>
      <c r="C39" s="149" t="s">
        <v>34</v>
      </c>
      <c r="D39" s="148">
        <v>562</v>
      </c>
      <c r="E39" s="150" t="s">
        <v>36</v>
      </c>
      <c r="F39" s="587"/>
      <c r="G39" s="588"/>
      <c r="H39" s="587"/>
      <c r="I39" s="588"/>
      <c r="J39" s="587"/>
      <c r="K39" s="588"/>
    </row>
    <row r="40" spans="1:11" ht="46.5">
      <c r="A40" s="147">
        <f>B3</f>
        <v>0</v>
      </c>
      <c r="B40" s="148">
        <v>560</v>
      </c>
      <c r="C40" s="149" t="s">
        <v>34</v>
      </c>
      <c r="D40" s="148">
        <v>563</v>
      </c>
      <c r="E40" s="150" t="s">
        <v>37</v>
      </c>
      <c r="F40" s="587"/>
      <c r="G40" s="588"/>
      <c r="H40" s="587"/>
      <c r="I40" s="588"/>
      <c r="J40" s="587"/>
      <c r="K40" s="588"/>
    </row>
    <row r="41" spans="1:11" ht="46.5">
      <c r="A41" s="147">
        <f>B3</f>
        <v>0</v>
      </c>
      <c r="B41" s="148">
        <v>560</v>
      </c>
      <c r="C41" s="149" t="s">
        <v>34</v>
      </c>
      <c r="D41" s="148">
        <v>564</v>
      </c>
      <c r="E41" s="150" t="s">
        <v>38</v>
      </c>
      <c r="F41" s="587"/>
      <c r="G41" s="588"/>
      <c r="H41" s="587"/>
      <c r="I41" s="588"/>
      <c r="J41" s="587"/>
      <c r="K41" s="588"/>
    </row>
    <row r="42" spans="1:11" ht="46.5">
      <c r="A42" s="147">
        <f>B3</f>
        <v>0</v>
      </c>
      <c r="B42" s="148">
        <v>560</v>
      </c>
      <c r="C42" s="149" t="s">
        <v>34</v>
      </c>
      <c r="D42" s="148">
        <v>565</v>
      </c>
      <c r="E42" s="150" t="s">
        <v>39</v>
      </c>
      <c r="F42" s="587"/>
      <c r="G42" s="588"/>
      <c r="H42" s="587"/>
      <c r="I42" s="588"/>
      <c r="J42" s="587"/>
      <c r="K42" s="588"/>
    </row>
    <row r="43" spans="1:11" ht="46.5">
      <c r="A43" s="147">
        <f>B3</f>
        <v>0</v>
      </c>
      <c r="B43" s="148">
        <v>560</v>
      </c>
      <c r="C43" s="149" t="s">
        <v>34</v>
      </c>
      <c r="D43" s="148">
        <v>566</v>
      </c>
      <c r="E43" s="150" t="s">
        <v>40</v>
      </c>
      <c r="F43" s="587"/>
      <c r="G43" s="588"/>
      <c r="H43" s="587"/>
      <c r="I43" s="588"/>
      <c r="J43" s="587"/>
      <c r="K43" s="588"/>
    </row>
    <row r="44" spans="1:11" ht="46.5">
      <c r="A44" s="147">
        <f>B3</f>
        <v>0</v>
      </c>
      <c r="B44" s="148">
        <v>560</v>
      </c>
      <c r="C44" s="149" t="s">
        <v>34</v>
      </c>
      <c r="D44" s="148">
        <v>567</v>
      </c>
      <c r="E44" s="150" t="s">
        <v>137</v>
      </c>
      <c r="F44" s="587"/>
      <c r="G44" s="588"/>
      <c r="H44" s="587"/>
      <c r="I44" s="588"/>
      <c r="J44" s="587"/>
      <c r="K44" s="588"/>
    </row>
    <row r="45" spans="1:11" ht="46.5">
      <c r="A45" s="147">
        <f>B3</f>
        <v>0</v>
      </c>
      <c r="B45" s="148">
        <v>560</v>
      </c>
      <c r="C45" s="149" t="s">
        <v>34</v>
      </c>
      <c r="D45" s="148">
        <v>568</v>
      </c>
      <c r="E45" s="150" t="s">
        <v>41</v>
      </c>
      <c r="F45" s="587"/>
      <c r="G45" s="588"/>
      <c r="H45" s="587"/>
      <c r="I45" s="588"/>
      <c r="J45" s="587"/>
      <c r="K45" s="588"/>
    </row>
    <row r="46" spans="1:11" ht="46.5">
      <c r="A46" s="147">
        <f>B3</f>
        <v>0</v>
      </c>
      <c r="B46" s="148">
        <v>560</v>
      </c>
      <c r="C46" s="149" t="s">
        <v>34</v>
      </c>
      <c r="D46" s="148">
        <v>569</v>
      </c>
      <c r="E46" s="150" t="s">
        <v>42</v>
      </c>
      <c r="F46" s="587"/>
      <c r="G46" s="588"/>
      <c r="H46" s="587"/>
      <c r="I46" s="588"/>
      <c r="J46" s="587"/>
      <c r="K46" s="588"/>
    </row>
    <row r="47" spans="1:11" ht="46.5">
      <c r="A47" s="147">
        <f>B3</f>
        <v>0</v>
      </c>
      <c r="B47" s="148">
        <v>560</v>
      </c>
      <c r="C47" s="149" t="s">
        <v>34</v>
      </c>
      <c r="D47" s="148">
        <v>570</v>
      </c>
      <c r="E47" s="150" t="s">
        <v>43</v>
      </c>
      <c r="F47" s="587"/>
      <c r="G47" s="588"/>
      <c r="H47" s="587"/>
      <c r="I47" s="588"/>
      <c r="J47" s="587"/>
      <c r="K47" s="588"/>
    </row>
    <row r="48" spans="1:11" ht="46.5">
      <c r="A48" s="147">
        <f>B3</f>
        <v>0</v>
      </c>
      <c r="B48" s="148">
        <v>560</v>
      </c>
      <c r="C48" s="149" t="s">
        <v>34</v>
      </c>
      <c r="D48" s="148">
        <v>571</v>
      </c>
      <c r="E48" s="150" t="s">
        <v>44</v>
      </c>
      <c r="F48" s="587"/>
      <c r="G48" s="588"/>
      <c r="H48" s="587"/>
      <c r="I48" s="588"/>
      <c r="J48" s="587"/>
      <c r="K48" s="588"/>
    </row>
    <row r="49" spans="1:14" ht="46.5">
      <c r="A49" s="147">
        <f>B3</f>
        <v>0</v>
      </c>
      <c r="B49" s="148">
        <v>560</v>
      </c>
      <c r="C49" s="149" t="s">
        <v>34</v>
      </c>
      <c r="D49" s="148">
        <v>572</v>
      </c>
      <c r="E49" s="150" t="s">
        <v>45</v>
      </c>
      <c r="F49" s="587"/>
      <c r="G49" s="588"/>
      <c r="H49" s="587"/>
      <c r="I49" s="588"/>
      <c r="J49" s="587"/>
      <c r="K49" s="588"/>
      <c r="N49" s="17" t="s">
        <v>127</v>
      </c>
    </row>
    <row r="50" spans="1:11" ht="46.5">
      <c r="A50" s="147">
        <f>B3</f>
        <v>0</v>
      </c>
      <c r="B50" s="148">
        <v>560</v>
      </c>
      <c r="C50" s="149" t="s">
        <v>34</v>
      </c>
      <c r="D50" s="148">
        <v>573</v>
      </c>
      <c r="E50" s="150" t="s">
        <v>46</v>
      </c>
      <c r="F50" s="587"/>
      <c r="G50" s="588"/>
      <c r="H50" s="587"/>
      <c r="I50" s="588"/>
      <c r="J50" s="587"/>
      <c r="K50" s="588"/>
    </row>
    <row r="51" spans="1:11" ht="46.5">
      <c r="A51" s="147">
        <f>B3</f>
        <v>0</v>
      </c>
      <c r="B51" s="148">
        <v>560</v>
      </c>
      <c r="C51" s="149" t="s">
        <v>34</v>
      </c>
      <c r="D51" s="148">
        <v>574</v>
      </c>
      <c r="E51" s="150" t="s">
        <v>47</v>
      </c>
      <c r="F51" s="587"/>
      <c r="G51" s="588"/>
      <c r="H51" s="587"/>
      <c r="I51" s="588"/>
      <c r="J51" s="587"/>
      <c r="K51" s="588"/>
    </row>
    <row r="52" spans="1:11" ht="46.5">
      <c r="A52" s="147">
        <f>B3</f>
        <v>0</v>
      </c>
      <c r="B52" s="148">
        <v>560</v>
      </c>
      <c r="C52" s="149" t="s">
        <v>34</v>
      </c>
      <c r="D52" s="148">
        <v>575</v>
      </c>
      <c r="E52" s="150" t="s">
        <v>272</v>
      </c>
      <c r="F52" s="587"/>
      <c r="G52" s="588"/>
      <c r="H52" s="587"/>
      <c r="I52" s="588"/>
      <c r="J52" s="587"/>
      <c r="K52" s="588"/>
    </row>
    <row r="53" spans="1:11" ht="46.5">
      <c r="A53" s="498">
        <f>B3</f>
        <v>0</v>
      </c>
      <c r="B53" s="499">
        <v>560</v>
      </c>
      <c r="C53" s="500" t="s">
        <v>34</v>
      </c>
      <c r="D53" s="499">
        <v>576</v>
      </c>
      <c r="E53" s="501" t="s">
        <v>400</v>
      </c>
      <c r="F53" s="587"/>
      <c r="G53" s="588"/>
      <c r="H53" s="587"/>
      <c r="I53" s="588"/>
      <c r="J53" s="587"/>
      <c r="K53" s="588"/>
    </row>
    <row r="54" spans="1:11" ht="46.5">
      <c r="A54" s="502">
        <f>B3</f>
        <v>0</v>
      </c>
      <c r="B54" s="503">
        <v>560</v>
      </c>
      <c r="C54" s="504" t="s">
        <v>34</v>
      </c>
      <c r="D54" s="503">
        <v>577</v>
      </c>
      <c r="E54" s="505" t="s">
        <v>401</v>
      </c>
      <c r="F54" s="587"/>
      <c r="G54" s="588"/>
      <c r="H54" s="587"/>
      <c r="I54" s="588"/>
      <c r="J54" s="587"/>
      <c r="K54" s="588"/>
    </row>
    <row r="55" spans="1:11" ht="46.5">
      <c r="A55" s="502">
        <f>B3</f>
        <v>0</v>
      </c>
      <c r="B55" s="503">
        <v>560</v>
      </c>
      <c r="C55" s="504" t="s">
        <v>34</v>
      </c>
      <c r="D55" s="503">
        <v>578</v>
      </c>
      <c r="E55" s="505" t="s">
        <v>402</v>
      </c>
      <c r="F55" s="587"/>
      <c r="G55" s="588"/>
      <c r="H55" s="587"/>
      <c r="I55" s="588"/>
      <c r="J55" s="587"/>
      <c r="K55" s="588"/>
    </row>
    <row r="56" spans="1:11" ht="46.5">
      <c r="A56" s="502">
        <f>B4</f>
        <v>0</v>
      </c>
      <c r="B56" s="503">
        <v>560</v>
      </c>
      <c r="C56" s="504" t="s">
        <v>34</v>
      </c>
      <c r="D56" s="503">
        <v>579</v>
      </c>
      <c r="E56" s="595" t="s">
        <v>454</v>
      </c>
      <c r="F56" s="587"/>
      <c r="G56" s="588"/>
      <c r="H56" s="587"/>
      <c r="I56" s="588"/>
      <c r="J56" s="587"/>
      <c r="K56" s="588"/>
    </row>
    <row r="57" spans="1:11" s="159" customFormat="1" ht="46.5">
      <c r="A57" s="151"/>
      <c r="B57" s="152"/>
      <c r="C57" s="153" t="s">
        <v>132</v>
      </c>
      <c r="D57" s="152"/>
      <c r="E57" s="154"/>
      <c r="F57" s="589">
        <f aca="true" t="shared" si="4" ref="F57:K57">SUM(F38:F56)</f>
        <v>0</v>
      </c>
      <c r="G57" s="590">
        <f t="shared" si="4"/>
        <v>0</v>
      </c>
      <c r="H57" s="589">
        <f t="shared" si="4"/>
        <v>0</v>
      </c>
      <c r="I57" s="590">
        <f t="shared" si="4"/>
        <v>0</v>
      </c>
      <c r="J57" s="589">
        <f t="shared" si="4"/>
        <v>0</v>
      </c>
      <c r="K57" s="590">
        <f t="shared" si="4"/>
        <v>0</v>
      </c>
    </row>
    <row r="58" spans="1:11" s="159" customFormat="1" ht="46.5">
      <c r="A58" s="151"/>
      <c r="B58" s="152"/>
      <c r="C58" s="153"/>
      <c r="D58" s="152"/>
      <c r="E58" s="154" t="s">
        <v>127</v>
      </c>
      <c r="F58" s="589"/>
      <c r="G58" s="590"/>
      <c r="H58" s="589"/>
      <c r="I58" s="590"/>
      <c r="J58" s="589"/>
      <c r="K58" s="590"/>
    </row>
    <row r="59" spans="1:11" ht="46.5">
      <c r="A59" s="147">
        <f>B3</f>
        <v>0</v>
      </c>
      <c r="B59" s="148">
        <v>580</v>
      </c>
      <c r="C59" s="149" t="s">
        <v>48</v>
      </c>
      <c r="D59" s="148">
        <v>581</v>
      </c>
      <c r="E59" s="150" t="s">
        <v>49</v>
      </c>
      <c r="F59" s="587"/>
      <c r="G59" s="588"/>
      <c r="H59" s="587"/>
      <c r="I59" s="588"/>
      <c r="J59" s="587"/>
      <c r="K59" s="588"/>
    </row>
    <row r="60" spans="1:11" ht="46.5">
      <c r="A60" s="147">
        <f>B3</f>
        <v>0</v>
      </c>
      <c r="B60" s="148">
        <v>580</v>
      </c>
      <c r="C60" s="149" t="s">
        <v>48</v>
      </c>
      <c r="D60" s="148">
        <v>582</v>
      </c>
      <c r="E60" s="150" t="s">
        <v>50</v>
      </c>
      <c r="F60" s="587"/>
      <c r="G60" s="588"/>
      <c r="H60" s="587"/>
      <c r="I60" s="588"/>
      <c r="J60" s="587"/>
      <c r="K60" s="588"/>
    </row>
    <row r="61" spans="1:11" ht="46.5">
      <c r="A61" s="147">
        <f>B3</f>
        <v>0</v>
      </c>
      <c r="B61" s="148">
        <v>580</v>
      </c>
      <c r="C61" s="149" t="s">
        <v>48</v>
      </c>
      <c r="D61" s="148">
        <v>583</v>
      </c>
      <c r="E61" s="150" t="s">
        <v>51</v>
      </c>
      <c r="F61" s="587"/>
      <c r="G61" s="588"/>
      <c r="H61" s="587"/>
      <c r="I61" s="588"/>
      <c r="J61" s="587"/>
      <c r="K61" s="588"/>
    </row>
    <row r="62" spans="1:11" ht="46.5">
      <c r="A62" s="147">
        <f>B3</f>
        <v>0</v>
      </c>
      <c r="B62" s="148">
        <v>580</v>
      </c>
      <c r="C62" s="149" t="s">
        <v>48</v>
      </c>
      <c r="D62" s="148">
        <v>589</v>
      </c>
      <c r="E62" s="150" t="s">
        <v>52</v>
      </c>
      <c r="F62" s="587"/>
      <c r="G62" s="588"/>
      <c r="H62" s="587"/>
      <c r="I62" s="588"/>
      <c r="J62" s="587"/>
      <c r="K62" s="588"/>
    </row>
    <row r="63" spans="1:11" s="159" customFormat="1" ht="46.5">
      <c r="A63" s="151"/>
      <c r="B63" s="152"/>
      <c r="C63" s="153" t="s">
        <v>133</v>
      </c>
      <c r="D63" s="152"/>
      <c r="E63" s="154"/>
      <c r="F63" s="589">
        <f aca="true" t="shared" si="5" ref="F63:K63">SUM(F59:F62)</f>
        <v>0</v>
      </c>
      <c r="G63" s="590">
        <f t="shared" si="5"/>
        <v>0</v>
      </c>
      <c r="H63" s="589">
        <f t="shared" si="5"/>
        <v>0</v>
      </c>
      <c r="I63" s="590">
        <f t="shared" si="5"/>
        <v>0</v>
      </c>
      <c r="J63" s="589">
        <f t="shared" si="5"/>
        <v>0</v>
      </c>
      <c r="K63" s="590">
        <f t="shared" si="5"/>
        <v>0</v>
      </c>
    </row>
    <row r="64" spans="1:11" s="159" customFormat="1" ht="46.5">
      <c r="A64" s="506"/>
      <c r="B64" s="507"/>
      <c r="C64" s="508"/>
      <c r="D64" s="507"/>
      <c r="E64" s="509"/>
      <c r="F64" s="589"/>
      <c r="G64" s="590"/>
      <c r="H64" s="589"/>
      <c r="I64" s="590"/>
      <c r="J64" s="589"/>
      <c r="K64" s="590"/>
    </row>
    <row r="65" spans="1:11" ht="46.5">
      <c r="A65" s="147">
        <f>B3</f>
        <v>0</v>
      </c>
      <c r="B65" s="148">
        <v>590</v>
      </c>
      <c r="C65" s="153" t="s">
        <v>53</v>
      </c>
      <c r="D65" s="148">
        <v>591</v>
      </c>
      <c r="E65" s="150" t="s">
        <v>53</v>
      </c>
      <c r="F65" s="587">
        <v>0</v>
      </c>
      <c r="G65" s="588">
        <v>0</v>
      </c>
      <c r="H65" s="587">
        <v>0</v>
      </c>
      <c r="I65" s="588">
        <v>0</v>
      </c>
      <c r="J65" s="587">
        <v>0</v>
      </c>
      <c r="K65" s="588">
        <v>0</v>
      </c>
    </row>
    <row r="66" spans="1:11" s="159" customFormat="1" ht="46.5">
      <c r="A66" s="151"/>
      <c r="B66" s="152"/>
      <c r="C66" s="153"/>
      <c r="D66" s="152"/>
      <c r="E66" s="154"/>
      <c r="F66" s="589"/>
      <c r="G66" s="590"/>
      <c r="H66" s="589"/>
      <c r="I66" s="590"/>
      <c r="J66" s="589"/>
      <c r="K66" s="590"/>
    </row>
    <row r="67" spans="1:11" ht="46.5">
      <c r="A67" s="147">
        <f>B3</f>
        <v>0</v>
      </c>
      <c r="B67" s="148">
        <v>600</v>
      </c>
      <c r="C67" s="149" t="s">
        <v>55</v>
      </c>
      <c r="D67" s="148">
        <v>601</v>
      </c>
      <c r="E67" s="150" t="s">
        <v>54</v>
      </c>
      <c r="F67" s="587"/>
      <c r="G67" s="588"/>
      <c r="H67" s="587"/>
      <c r="I67" s="588"/>
      <c r="J67" s="587"/>
      <c r="K67" s="588"/>
    </row>
    <row r="68" spans="1:11" ht="46.5">
      <c r="A68" s="147">
        <f>B3</f>
        <v>0</v>
      </c>
      <c r="B68" s="148">
        <v>600</v>
      </c>
      <c r="C68" s="149" t="s">
        <v>55</v>
      </c>
      <c r="D68" s="148">
        <v>602</v>
      </c>
      <c r="E68" s="150" t="s">
        <v>56</v>
      </c>
      <c r="F68" s="587">
        <v>0</v>
      </c>
      <c r="G68" s="588"/>
      <c r="H68" s="587">
        <v>0</v>
      </c>
      <c r="I68" s="588"/>
      <c r="J68" s="587">
        <v>0</v>
      </c>
      <c r="K68" s="588"/>
    </row>
    <row r="69" spans="1:11" ht="46.5">
      <c r="A69" s="147">
        <f>B3</f>
        <v>0</v>
      </c>
      <c r="B69" s="148">
        <v>600</v>
      </c>
      <c r="C69" s="149" t="s">
        <v>55</v>
      </c>
      <c r="D69" s="148">
        <v>603</v>
      </c>
      <c r="E69" s="150" t="s">
        <v>57</v>
      </c>
      <c r="F69" s="587"/>
      <c r="G69" s="588"/>
      <c r="H69" s="587"/>
      <c r="I69" s="588"/>
      <c r="J69" s="587"/>
      <c r="K69" s="588"/>
    </row>
    <row r="70" spans="1:11" ht="46.5">
      <c r="A70" s="147">
        <f>B3</f>
        <v>0</v>
      </c>
      <c r="B70" s="148">
        <v>600</v>
      </c>
      <c r="C70" s="149" t="s">
        <v>55</v>
      </c>
      <c r="D70" s="148">
        <v>604</v>
      </c>
      <c r="E70" s="150" t="s">
        <v>58</v>
      </c>
      <c r="F70" s="587"/>
      <c r="G70" s="588"/>
      <c r="H70" s="587"/>
      <c r="I70" s="588"/>
      <c r="J70" s="587"/>
      <c r="K70" s="588"/>
    </row>
    <row r="71" spans="1:11" s="159" customFormat="1" ht="46.5">
      <c r="A71" s="151"/>
      <c r="B71" s="152"/>
      <c r="C71" s="153" t="s">
        <v>134</v>
      </c>
      <c r="D71" s="152"/>
      <c r="E71" s="154"/>
      <c r="F71" s="589">
        <f aca="true" t="shared" si="6" ref="F71:K71">SUM(F67:F70)</f>
        <v>0</v>
      </c>
      <c r="G71" s="590">
        <f t="shared" si="6"/>
        <v>0</v>
      </c>
      <c r="H71" s="589">
        <f t="shared" si="6"/>
        <v>0</v>
      </c>
      <c r="I71" s="590">
        <f t="shared" si="6"/>
        <v>0</v>
      </c>
      <c r="J71" s="589">
        <f t="shared" si="6"/>
        <v>0</v>
      </c>
      <c r="K71" s="590">
        <f t="shared" si="6"/>
        <v>0</v>
      </c>
    </row>
    <row r="72" spans="1:11" s="159" customFormat="1" ht="46.5">
      <c r="A72" s="151"/>
      <c r="B72" s="152"/>
      <c r="C72" s="153"/>
      <c r="D72" s="152"/>
      <c r="E72" s="154"/>
      <c r="F72" s="589"/>
      <c r="G72" s="590"/>
      <c r="H72" s="589"/>
      <c r="I72" s="590"/>
      <c r="J72" s="589"/>
      <c r="K72" s="590"/>
    </row>
    <row r="73" spans="1:11" s="159" customFormat="1" ht="46.5">
      <c r="A73" s="151">
        <f>B3</f>
        <v>0</v>
      </c>
      <c r="B73" s="148">
        <v>610</v>
      </c>
      <c r="C73" s="153" t="s">
        <v>59</v>
      </c>
      <c r="D73" s="148">
        <v>611</v>
      </c>
      <c r="E73" s="150" t="s">
        <v>59</v>
      </c>
      <c r="F73" s="589"/>
      <c r="G73" s="590"/>
      <c r="H73" s="589"/>
      <c r="I73" s="590"/>
      <c r="J73" s="589"/>
      <c r="K73" s="590"/>
    </row>
    <row r="74" spans="1:11" ht="46.5">
      <c r="A74" s="147"/>
      <c r="B74" s="148"/>
      <c r="C74" s="149"/>
      <c r="D74" s="148"/>
      <c r="E74" s="150"/>
      <c r="F74" s="587"/>
      <c r="G74" s="588"/>
      <c r="H74" s="587"/>
      <c r="I74" s="588"/>
      <c r="J74" s="587"/>
      <c r="K74" s="588"/>
    </row>
    <row r="75" spans="1:11" ht="46.5">
      <c r="A75" s="147">
        <f>B3</f>
        <v>0</v>
      </c>
      <c r="B75" s="148">
        <v>620</v>
      </c>
      <c r="C75" s="149" t="s">
        <v>61</v>
      </c>
      <c r="D75" s="148">
        <v>621</v>
      </c>
      <c r="E75" s="150" t="s">
        <v>60</v>
      </c>
      <c r="F75" s="587"/>
      <c r="G75" s="588"/>
      <c r="H75" s="587"/>
      <c r="I75" s="588"/>
      <c r="J75" s="587"/>
      <c r="K75" s="588"/>
    </row>
    <row r="76" spans="1:11" ht="46.5">
      <c r="A76" s="147">
        <f>B3</f>
        <v>0</v>
      </c>
      <c r="B76" s="148">
        <v>620</v>
      </c>
      <c r="C76" s="149" t="s">
        <v>61</v>
      </c>
      <c r="D76" s="148">
        <v>622</v>
      </c>
      <c r="E76" s="150" t="s">
        <v>62</v>
      </c>
      <c r="F76" s="587"/>
      <c r="G76" s="588"/>
      <c r="H76" s="587"/>
      <c r="I76" s="588"/>
      <c r="J76" s="587"/>
      <c r="K76" s="588"/>
    </row>
    <row r="77" spans="1:11" ht="46.5">
      <c r="A77" s="147">
        <f>B3</f>
        <v>0</v>
      </c>
      <c r="B77" s="148">
        <v>620</v>
      </c>
      <c r="C77" s="149" t="s">
        <v>61</v>
      </c>
      <c r="D77" s="148">
        <v>623</v>
      </c>
      <c r="E77" s="150" t="s">
        <v>63</v>
      </c>
      <c r="F77" s="587"/>
      <c r="G77" s="588"/>
      <c r="H77" s="587"/>
      <c r="I77" s="588"/>
      <c r="J77" s="587"/>
      <c r="K77" s="588"/>
    </row>
    <row r="78" spans="1:11" ht="46.5">
      <c r="A78" s="147">
        <f>B3</f>
        <v>0</v>
      </c>
      <c r="B78" s="148">
        <v>620</v>
      </c>
      <c r="C78" s="149" t="s">
        <v>61</v>
      </c>
      <c r="D78" s="148">
        <v>629</v>
      </c>
      <c r="E78" s="150" t="s">
        <v>420</v>
      </c>
      <c r="F78" s="587"/>
      <c r="G78" s="588"/>
      <c r="H78" s="587"/>
      <c r="I78" s="588"/>
      <c r="J78" s="587"/>
      <c r="K78" s="588"/>
    </row>
    <row r="79" spans="1:11" s="159" customFormat="1" ht="46.5">
      <c r="A79" s="151"/>
      <c r="B79" s="152"/>
      <c r="C79" s="153" t="s">
        <v>135</v>
      </c>
      <c r="D79" s="152"/>
      <c r="E79" s="154"/>
      <c r="F79" s="589">
        <f aca="true" t="shared" si="7" ref="F79:K79">SUM(F75:F78)</f>
        <v>0</v>
      </c>
      <c r="G79" s="590">
        <f t="shared" si="7"/>
        <v>0</v>
      </c>
      <c r="H79" s="589">
        <f t="shared" si="7"/>
        <v>0</v>
      </c>
      <c r="I79" s="590">
        <f t="shared" si="7"/>
        <v>0</v>
      </c>
      <c r="J79" s="589">
        <f t="shared" si="7"/>
        <v>0</v>
      </c>
      <c r="K79" s="590">
        <f t="shared" si="7"/>
        <v>0</v>
      </c>
    </row>
    <row r="80" spans="1:11" s="159" customFormat="1" ht="46.5">
      <c r="A80" s="151"/>
      <c r="B80" s="152"/>
      <c r="C80" s="153"/>
      <c r="D80" s="152"/>
      <c r="E80" s="154"/>
      <c r="F80" s="589"/>
      <c r="G80" s="590"/>
      <c r="H80" s="589"/>
      <c r="I80" s="590"/>
      <c r="J80" s="589"/>
      <c r="K80" s="590"/>
    </row>
    <row r="81" spans="1:11" ht="46.5">
      <c r="A81" s="147">
        <f>B3</f>
        <v>0</v>
      </c>
      <c r="B81" s="148">
        <v>660</v>
      </c>
      <c r="C81" s="149" t="s">
        <v>83</v>
      </c>
      <c r="D81" s="148">
        <v>661</v>
      </c>
      <c r="E81" s="150" t="s">
        <v>80</v>
      </c>
      <c r="F81" s="587"/>
      <c r="G81" s="588"/>
      <c r="H81" s="587"/>
      <c r="I81" s="588"/>
      <c r="J81" s="587"/>
      <c r="K81" s="588"/>
    </row>
    <row r="82" spans="1:11" ht="46.5">
      <c r="A82" s="147">
        <f>B3</f>
        <v>0</v>
      </c>
      <c r="B82" s="148">
        <v>660</v>
      </c>
      <c r="C82" s="149" t="s">
        <v>83</v>
      </c>
      <c r="D82" s="148">
        <v>662</v>
      </c>
      <c r="E82" s="150" t="s">
        <v>81</v>
      </c>
      <c r="F82" s="587"/>
      <c r="G82" s="588"/>
      <c r="H82" s="587"/>
      <c r="I82" s="588"/>
      <c r="J82" s="587"/>
      <c r="K82" s="588"/>
    </row>
    <row r="83" spans="1:11" ht="46.5">
      <c r="A83" s="147">
        <f>B3</f>
        <v>0</v>
      </c>
      <c r="B83" s="148">
        <v>660</v>
      </c>
      <c r="C83" s="149" t="s">
        <v>83</v>
      </c>
      <c r="D83" s="148">
        <v>663</v>
      </c>
      <c r="E83" s="150" t="s">
        <v>82</v>
      </c>
      <c r="F83" s="587"/>
      <c r="G83" s="588"/>
      <c r="H83" s="587"/>
      <c r="I83" s="588"/>
      <c r="J83" s="587"/>
      <c r="K83" s="588"/>
    </row>
    <row r="84" spans="1:11" ht="46.5">
      <c r="A84" s="147">
        <f>B3</f>
        <v>0</v>
      </c>
      <c r="B84" s="148">
        <v>660</v>
      </c>
      <c r="C84" s="149" t="s">
        <v>83</v>
      </c>
      <c r="D84" s="148">
        <v>664</v>
      </c>
      <c r="E84" s="150" t="s">
        <v>84</v>
      </c>
      <c r="F84" s="587"/>
      <c r="G84" s="588"/>
      <c r="H84" s="587"/>
      <c r="I84" s="588"/>
      <c r="J84" s="587"/>
      <c r="K84" s="588"/>
    </row>
    <row r="85" spans="1:11" ht="46.5">
      <c r="A85" s="147">
        <f>B3</f>
        <v>0</v>
      </c>
      <c r="B85" s="148">
        <v>660</v>
      </c>
      <c r="C85" s="149" t="s">
        <v>83</v>
      </c>
      <c r="D85" s="148">
        <v>665</v>
      </c>
      <c r="E85" s="150" t="s">
        <v>33</v>
      </c>
      <c r="F85" s="587"/>
      <c r="G85" s="588"/>
      <c r="H85" s="587"/>
      <c r="I85" s="588"/>
      <c r="J85" s="587"/>
      <c r="K85" s="588"/>
    </row>
    <row r="86" spans="1:11" ht="46.5">
      <c r="A86" s="147">
        <f>B3</f>
        <v>0</v>
      </c>
      <c r="B86" s="148">
        <v>660</v>
      </c>
      <c r="C86" s="149" t="s">
        <v>83</v>
      </c>
      <c r="D86" s="148">
        <v>666</v>
      </c>
      <c r="E86" s="150" t="s">
        <v>85</v>
      </c>
      <c r="F86" s="587"/>
      <c r="G86" s="588"/>
      <c r="H86" s="587"/>
      <c r="I86" s="588"/>
      <c r="J86" s="587"/>
      <c r="K86" s="588"/>
    </row>
    <row r="87" spans="1:11" s="159" customFormat="1" ht="46.5">
      <c r="A87" s="151"/>
      <c r="B87" s="152"/>
      <c r="C87" s="153" t="s">
        <v>136</v>
      </c>
      <c r="D87" s="152"/>
      <c r="E87" s="154"/>
      <c r="F87" s="589">
        <f aca="true" t="shared" si="8" ref="F87:K87">SUM(F81:F86)</f>
        <v>0</v>
      </c>
      <c r="G87" s="590">
        <f t="shared" si="8"/>
        <v>0</v>
      </c>
      <c r="H87" s="589">
        <f t="shared" si="8"/>
        <v>0</v>
      </c>
      <c r="I87" s="590">
        <f t="shared" si="8"/>
        <v>0</v>
      </c>
      <c r="J87" s="589">
        <f t="shared" si="8"/>
        <v>0</v>
      </c>
      <c r="K87" s="590">
        <f t="shared" si="8"/>
        <v>0</v>
      </c>
    </row>
    <row r="88" spans="1:11" s="159" customFormat="1" ht="46.5">
      <c r="A88" s="151"/>
      <c r="B88" s="152"/>
      <c r="C88" s="153"/>
      <c r="D88" s="152"/>
      <c r="E88" s="154"/>
      <c r="F88" s="589"/>
      <c r="G88" s="590"/>
      <c r="H88" s="589"/>
      <c r="I88" s="590"/>
      <c r="J88" s="589"/>
      <c r="K88" s="590"/>
    </row>
    <row r="89" spans="1:11" ht="46.5">
      <c r="A89" s="147">
        <f>B3</f>
        <v>0</v>
      </c>
      <c r="B89" s="148">
        <v>670</v>
      </c>
      <c r="C89" s="149" t="s">
        <v>444</v>
      </c>
      <c r="D89" s="148">
        <v>671</v>
      </c>
      <c r="E89" s="150" t="s">
        <v>86</v>
      </c>
      <c r="F89" s="587"/>
      <c r="G89" s="588"/>
      <c r="H89" s="587"/>
      <c r="I89" s="588"/>
      <c r="J89" s="587"/>
      <c r="K89" s="588"/>
    </row>
    <row r="90" spans="1:11" ht="46.5">
      <c r="A90" s="147">
        <f>B3</f>
        <v>0</v>
      </c>
      <c r="B90" s="148">
        <v>670</v>
      </c>
      <c r="C90" s="149" t="s">
        <v>444</v>
      </c>
      <c r="D90" s="148">
        <v>672</v>
      </c>
      <c r="E90" s="150" t="s">
        <v>87</v>
      </c>
      <c r="F90" s="587"/>
      <c r="G90" s="588"/>
      <c r="H90" s="587"/>
      <c r="I90" s="588"/>
      <c r="J90" s="587"/>
      <c r="K90" s="588"/>
    </row>
    <row r="91" spans="1:11" ht="46.5">
      <c r="A91" s="147">
        <f>B3</f>
        <v>0</v>
      </c>
      <c r="B91" s="148">
        <v>670</v>
      </c>
      <c r="C91" s="149" t="s">
        <v>445</v>
      </c>
      <c r="D91" s="148">
        <v>673</v>
      </c>
      <c r="E91" s="150" t="s">
        <v>446</v>
      </c>
      <c r="F91" s="587"/>
      <c r="G91" s="588"/>
      <c r="H91" s="587"/>
      <c r="I91" s="588"/>
      <c r="J91" s="587"/>
      <c r="K91" s="588"/>
    </row>
    <row r="92" spans="1:11" s="159" customFormat="1" ht="46.5">
      <c r="A92" s="151"/>
      <c r="B92" s="152"/>
      <c r="C92" s="153" t="s">
        <v>447</v>
      </c>
      <c r="D92" s="152"/>
      <c r="E92" s="154"/>
      <c r="F92" s="589">
        <f aca="true" t="shared" si="9" ref="F92:K92">SUM(F89:F91)</f>
        <v>0</v>
      </c>
      <c r="G92" s="590">
        <f t="shared" si="9"/>
        <v>0</v>
      </c>
      <c r="H92" s="589">
        <f t="shared" si="9"/>
        <v>0</v>
      </c>
      <c r="I92" s="590">
        <f t="shared" si="9"/>
        <v>0</v>
      </c>
      <c r="J92" s="589">
        <f t="shared" si="9"/>
        <v>0</v>
      </c>
      <c r="K92" s="590">
        <f t="shared" si="9"/>
        <v>0</v>
      </c>
    </row>
    <row r="93" spans="1:11" s="159" customFormat="1" ht="46.5">
      <c r="A93" s="506"/>
      <c r="B93" s="507"/>
      <c r="C93" s="508"/>
      <c r="D93" s="507"/>
      <c r="E93" s="509"/>
      <c r="F93" s="589"/>
      <c r="G93" s="590"/>
      <c r="H93" s="589"/>
      <c r="I93" s="590"/>
      <c r="J93" s="589"/>
      <c r="K93" s="590"/>
    </row>
    <row r="94" spans="1:11" s="159" customFormat="1" ht="46.5">
      <c r="A94" s="506"/>
      <c r="B94" s="507"/>
      <c r="C94" s="508" t="s">
        <v>407</v>
      </c>
      <c r="D94" s="507"/>
      <c r="E94" s="509"/>
      <c r="F94" s="589">
        <f aca="true" t="shared" si="10" ref="F94:K94">F92+F87+F79+F73+F71+F65+F63+F57+F36+F31+F24+F20+F7</f>
        <v>0</v>
      </c>
      <c r="G94" s="590">
        <f t="shared" si="10"/>
        <v>0</v>
      </c>
      <c r="H94" s="589">
        <f t="shared" si="10"/>
        <v>0</v>
      </c>
      <c r="I94" s="590">
        <f t="shared" si="10"/>
        <v>0</v>
      </c>
      <c r="J94" s="589">
        <f t="shared" si="10"/>
        <v>0</v>
      </c>
      <c r="K94" s="590">
        <f t="shared" si="10"/>
        <v>0</v>
      </c>
    </row>
    <row r="95" spans="1:11" s="159" customFormat="1" ht="46.5">
      <c r="A95" s="506"/>
      <c r="B95" s="507"/>
      <c r="C95" s="508"/>
      <c r="D95" s="507"/>
      <c r="E95" s="509"/>
      <c r="F95" s="589"/>
      <c r="G95" s="590"/>
      <c r="H95" s="589"/>
      <c r="I95" s="590"/>
      <c r="J95" s="589"/>
      <c r="K95" s="590"/>
    </row>
    <row r="96" spans="1:11" ht="46.5">
      <c r="A96" s="502"/>
      <c r="B96" s="503">
        <v>680</v>
      </c>
      <c r="C96" s="504" t="s">
        <v>403</v>
      </c>
      <c r="D96" s="503">
        <v>681</v>
      </c>
      <c r="E96" s="505" t="s">
        <v>404</v>
      </c>
      <c r="F96" s="587"/>
      <c r="G96" s="588"/>
      <c r="H96" s="587"/>
      <c r="I96" s="588"/>
      <c r="J96" s="587"/>
      <c r="K96" s="588"/>
    </row>
    <row r="97" spans="1:11" ht="46.5">
      <c r="A97" s="502"/>
      <c r="B97" s="503">
        <v>680</v>
      </c>
      <c r="C97" s="504" t="s">
        <v>403</v>
      </c>
      <c r="D97" s="503">
        <v>682</v>
      </c>
      <c r="E97" s="505" t="s">
        <v>405</v>
      </c>
      <c r="F97" s="587"/>
      <c r="G97" s="588"/>
      <c r="H97" s="587"/>
      <c r="I97" s="588"/>
      <c r="J97" s="587"/>
      <c r="K97" s="588"/>
    </row>
    <row r="98" spans="1:11" ht="46.5">
      <c r="A98" s="502"/>
      <c r="B98" s="503">
        <v>680</v>
      </c>
      <c r="C98" s="504" t="s">
        <v>403</v>
      </c>
      <c r="D98" s="503">
        <v>683</v>
      </c>
      <c r="E98" s="505" t="s">
        <v>175</v>
      </c>
      <c r="F98" s="587"/>
      <c r="G98" s="588"/>
      <c r="H98" s="587"/>
      <c r="I98" s="588"/>
      <c r="J98" s="587"/>
      <c r="K98" s="588"/>
    </row>
    <row r="99" spans="1:11" ht="46.5">
      <c r="A99" s="502"/>
      <c r="B99" s="503">
        <v>680</v>
      </c>
      <c r="C99" s="504" t="s">
        <v>403</v>
      </c>
      <c r="D99" s="503">
        <v>684</v>
      </c>
      <c r="E99" s="505" t="s">
        <v>176</v>
      </c>
      <c r="F99" s="587"/>
      <c r="G99" s="588"/>
      <c r="H99" s="587"/>
      <c r="I99" s="588"/>
      <c r="J99" s="587"/>
      <c r="K99" s="588"/>
    </row>
    <row r="100" spans="1:11" ht="46.5">
      <c r="A100" s="502"/>
      <c r="B100" s="503">
        <v>680</v>
      </c>
      <c r="C100" s="504" t="s">
        <v>403</v>
      </c>
      <c r="D100" s="503">
        <v>685</v>
      </c>
      <c r="E100" s="505" t="s">
        <v>32</v>
      </c>
      <c r="F100" s="587"/>
      <c r="G100" s="588"/>
      <c r="H100" s="587"/>
      <c r="I100" s="588"/>
      <c r="J100" s="587"/>
      <c r="K100" s="588"/>
    </row>
    <row r="101" spans="1:11" s="159" customFormat="1" ht="46.5">
      <c r="A101" s="506"/>
      <c r="B101" s="507"/>
      <c r="C101" s="508" t="s">
        <v>406</v>
      </c>
      <c r="D101" s="507"/>
      <c r="E101" s="509"/>
      <c r="F101" s="589">
        <f aca="true" t="shared" si="11" ref="F101:K101">SUM(F96:F100)</f>
        <v>0</v>
      </c>
      <c r="G101" s="590">
        <f t="shared" si="11"/>
        <v>0</v>
      </c>
      <c r="H101" s="589">
        <f t="shared" si="11"/>
        <v>0</v>
      </c>
      <c r="I101" s="590">
        <f t="shared" si="11"/>
        <v>0</v>
      </c>
      <c r="J101" s="589">
        <f t="shared" si="11"/>
        <v>0</v>
      </c>
      <c r="K101" s="590">
        <f t="shared" si="11"/>
        <v>0</v>
      </c>
    </row>
    <row r="102" spans="1:11" s="159" customFormat="1" ht="46.5">
      <c r="A102" s="506"/>
      <c r="B102" s="507"/>
      <c r="C102" s="508"/>
      <c r="D102" s="507"/>
      <c r="E102" s="509"/>
      <c r="F102" s="589"/>
      <c r="G102" s="590"/>
      <c r="H102" s="589"/>
      <c r="I102" s="590"/>
      <c r="J102" s="589"/>
      <c r="K102" s="590"/>
    </row>
    <row r="103" spans="1:11" ht="46.5">
      <c r="A103" s="147">
        <f>B4</f>
        <v>0</v>
      </c>
      <c r="B103" s="148">
        <v>530</v>
      </c>
      <c r="C103" s="149" t="s">
        <v>24</v>
      </c>
      <c r="D103" s="503">
        <v>535</v>
      </c>
      <c r="E103" s="505" t="s">
        <v>452</v>
      </c>
      <c r="F103" s="587"/>
      <c r="G103" s="588"/>
      <c r="H103" s="587"/>
      <c r="I103" s="588"/>
      <c r="J103" s="587"/>
      <c r="K103" s="588"/>
    </row>
    <row r="104" spans="1:11" s="159" customFormat="1" ht="46.5">
      <c r="A104" s="506"/>
      <c r="B104" s="507"/>
      <c r="C104" s="508"/>
      <c r="D104" s="507"/>
      <c r="E104" s="509"/>
      <c r="F104" s="589"/>
      <c r="G104" s="590"/>
      <c r="H104" s="589"/>
      <c r="I104" s="590"/>
      <c r="J104" s="589"/>
      <c r="K104" s="590"/>
    </row>
    <row r="105" spans="1:11" s="159" customFormat="1" ht="47.25" thickBot="1">
      <c r="A105" s="155"/>
      <c r="B105" s="156"/>
      <c r="C105" s="157" t="s">
        <v>408</v>
      </c>
      <c r="D105" s="156"/>
      <c r="E105" s="158"/>
      <c r="F105" s="593">
        <f aca="true" t="shared" si="12" ref="F105:K105">F94-F101+F103</f>
        <v>0</v>
      </c>
      <c r="G105" s="594">
        <f t="shared" si="12"/>
        <v>0</v>
      </c>
      <c r="H105" s="593">
        <f t="shared" si="12"/>
        <v>0</v>
      </c>
      <c r="I105" s="594">
        <f t="shared" si="12"/>
        <v>0</v>
      </c>
      <c r="J105" s="593">
        <f t="shared" si="12"/>
        <v>0</v>
      </c>
      <c r="K105" s="594">
        <f t="shared" si="12"/>
        <v>0</v>
      </c>
    </row>
    <row r="106" ht="47.25" thickTop="1"/>
    <row r="107" ht="46.5">
      <c r="E107" s="17" t="s">
        <v>127</v>
      </c>
    </row>
    <row r="110" ht="46.5">
      <c r="E110" s="17" t="s">
        <v>127</v>
      </c>
    </row>
  </sheetData>
  <sheetProtection/>
  <printOptions headings="1"/>
  <pageMargins left="0.25" right="0.25" top="0.75" bottom="0.75" header="0.3" footer="0.3"/>
  <pageSetup fitToHeight="0" fitToWidth="1" horizontalDpi="600" verticalDpi="600" orientation="landscape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4.8515625" style="8" customWidth="1"/>
    <col min="9" max="9" width="13.140625" style="8" customWidth="1"/>
    <col min="10" max="10" width="15.7109375" style="8" customWidth="1"/>
    <col min="11" max="11" width="13.140625" style="8" customWidth="1"/>
  </cols>
  <sheetData>
    <row r="1" spans="1:6" ht="15">
      <c r="A1" s="5" t="s">
        <v>473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474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="70" zoomScaleNormal="70" zoomScalePageLayoutView="0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5"/>
  <cols>
    <col min="1" max="1" width="17.00390625" style="1" customWidth="1"/>
    <col min="2" max="2" width="37.140625" style="0" customWidth="1"/>
    <col min="3" max="29" width="17.7109375" style="0" customWidth="1"/>
  </cols>
  <sheetData>
    <row r="1" spans="1:4" ht="15">
      <c r="A1" s="5" t="s">
        <v>475</v>
      </c>
      <c r="D1" s="1"/>
    </row>
    <row r="2" spans="1:4" ht="15">
      <c r="A2" s="5" t="s">
        <v>89</v>
      </c>
      <c r="B2" s="9">
        <f>Revenue!B2</f>
        <v>0</v>
      </c>
      <c r="C2" s="4"/>
      <c r="D2" s="1"/>
    </row>
    <row r="3" spans="1:4" ht="15">
      <c r="A3" s="5" t="s">
        <v>126</v>
      </c>
      <c r="B3" s="7">
        <f>Revenue!B3</f>
        <v>0</v>
      </c>
      <c r="D3" s="1"/>
    </row>
    <row r="5" s="3" customFormat="1" ht="15.75" thickBot="1">
      <c r="A5" s="2" t="s">
        <v>380</v>
      </c>
    </row>
    <row r="6" spans="1:23" s="2" customFormat="1" ht="16.5" thickBot="1" thickTop="1">
      <c r="A6" s="398" t="s">
        <v>4</v>
      </c>
      <c r="B6" s="398" t="s">
        <v>0</v>
      </c>
      <c r="C6" s="401" t="s">
        <v>373</v>
      </c>
      <c r="D6" s="401"/>
      <c r="E6" s="412"/>
      <c r="F6" s="414" t="s">
        <v>374</v>
      </c>
      <c r="G6" s="401"/>
      <c r="H6" s="412"/>
      <c r="I6" s="414" t="s">
        <v>375</v>
      </c>
      <c r="J6" s="401"/>
      <c r="K6" s="412"/>
      <c r="L6" s="414" t="s">
        <v>376</v>
      </c>
      <c r="M6" s="401"/>
      <c r="N6" s="412"/>
      <c r="O6" s="414" t="s">
        <v>377</v>
      </c>
      <c r="P6" s="401"/>
      <c r="Q6" s="412"/>
      <c r="R6" s="414" t="s">
        <v>378</v>
      </c>
      <c r="S6" s="401"/>
      <c r="T6" s="402"/>
      <c r="U6" s="414" t="s">
        <v>379</v>
      </c>
      <c r="V6" s="401"/>
      <c r="W6" s="402"/>
    </row>
    <row r="7" spans="1:23" s="2" customFormat="1" ht="16.5" thickBot="1" thickTop="1">
      <c r="A7" s="399" t="s">
        <v>2</v>
      </c>
      <c r="B7" s="399" t="s">
        <v>3</v>
      </c>
      <c r="C7" s="399" t="s">
        <v>370</v>
      </c>
      <c r="D7" s="399" t="s">
        <v>371</v>
      </c>
      <c r="E7" s="413" t="s">
        <v>372</v>
      </c>
      <c r="F7" s="415" t="s">
        <v>370</v>
      </c>
      <c r="G7" s="399" t="s">
        <v>371</v>
      </c>
      <c r="H7" s="413" t="s">
        <v>372</v>
      </c>
      <c r="I7" s="415" t="s">
        <v>370</v>
      </c>
      <c r="J7" s="399" t="s">
        <v>371</v>
      </c>
      <c r="K7" s="413" t="s">
        <v>372</v>
      </c>
      <c r="L7" s="415" t="s">
        <v>370</v>
      </c>
      <c r="M7" s="399" t="s">
        <v>371</v>
      </c>
      <c r="N7" s="413" t="s">
        <v>372</v>
      </c>
      <c r="O7" s="415" t="s">
        <v>370</v>
      </c>
      <c r="P7" s="399" t="s">
        <v>371</v>
      </c>
      <c r="Q7" s="413" t="s">
        <v>372</v>
      </c>
      <c r="R7" s="415" t="s">
        <v>370</v>
      </c>
      <c r="S7" s="399" t="s">
        <v>371</v>
      </c>
      <c r="T7" s="400" t="s">
        <v>372</v>
      </c>
      <c r="U7" s="415" t="s">
        <v>370</v>
      </c>
      <c r="V7" s="399" t="s">
        <v>371</v>
      </c>
      <c r="W7" s="400" t="s">
        <v>372</v>
      </c>
    </row>
    <row r="8" spans="1:23" ht="15.75" thickTop="1">
      <c r="A8" s="403">
        <v>641</v>
      </c>
      <c r="B8" s="404" t="s">
        <v>64</v>
      </c>
      <c r="C8" s="417"/>
      <c r="D8" s="417"/>
      <c r="E8" s="418"/>
      <c r="F8" s="419"/>
      <c r="G8" s="417"/>
      <c r="H8" s="418"/>
      <c r="I8" s="419"/>
      <c r="J8" s="417"/>
      <c r="K8" s="418"/>
      <c r="L8" s="419"/>
      <c r="M8" s="417"/>
      <c r="N8" s="418"/>
      <c r="O8" s="419"/>
      <c r="P8" s="417"/>
      <c r="Q8" s="418"/>
      <c r="R8" s="419"/>
      <c r="S8" s="417"/>
      <c r="T8" s="420"/>
      <c r="U8" s="419">
        <f>R8+O8+L8+I8+F8+C8</f>
        <v>0</v>
      </c>
      <c r="V8" s="419">
        <f>S8+P8+M8+J8+G8+D8</f>
        <v>0</v>
      </c>
      <c r="W8" s="419">
        <f>T8+Q8+N8+K8+H8+E8</f>
        <v>0</v>
      </c>
    </row>
    <row r="9" spans="1:23" ht="15">
      <c r="A9" s="406">
        <v>642</v>
      </c>
      <c r="B9" s="407" t="s">
        <v>65</v>
      </c>
      <c r="C9" s="421"/>
      <c r="D9" s="421"/>
      <c r="E9" s="422"/>
      <c r="F9" s="423"/>
      <c r="G9" s="421"/>
      <c r="H9" s="422"/>
      <c r="I9" s="423"/>
      <c r="J9" s="421"/>
      <c r="K9" s="422"/>
      <c r="L9" s="423"/>
      <c r="M9" s="421"/>
      <c r="N9" s="422"/>
      <c r="O9" s="423"/>
      <c r="P9" s="421"/>
      <c r="Q9" s="422"/>
      <c r="R9" s="423"/>
      <c r="S9" s="421"/>
      <c r="T9" s="424"/>
      <c r="U9" s="423">
        <f aca="true" t="shared" si="0" ref="U9:W23">R9+O9+L9+I9+F9+C9</f>
        <v>0</v>
      </c>
      <c r="V9" s="423">
        <f t="shared" si="0"/>
        <v>0</v>
      </c>
      <c r="W9" s="423">
        <f t="shared" si="0"/>
        <v>0</v>
      </c>
    </row>
    <row r="10" spans="1:23" ht="15">
      <c r="A10" s="406">
        <v>643</v>
      </c>
      <c r="B10" s="407" t="s">
        <v>66</v>
      </c>
      <c r="C10" s="421"/>
      <c r="D10" s="421"/>
      <c r="E10" s="422"/>
      <c r="F10" s="423"/>
      <c r="G10" s="421"/>
      <c r="H10" s="422"/>
      <c r="I10" s="423"/>
      <c r="J10" s="421"/>
      <c r="K10" s="422"/>
      <c r="L10" s="423"/>
      <c r="M10" s="421"/>
      <c r="N10" s="422"/>
      <c r="O10" s="423"/>
      <c r="P10" s="421"/>
      <c r="Q10" s="422"/>
      <c r="R10" s="423"/>
      <c r="S10" s="421"/>
      <c r="T10" s="424"/>
      <c r="U10" s="423">
        <f t="shared" si="0"/>
        <v>0</v>
      </c>
      <c r="V10" s="423">
        <f t="shared" si="0"/>
        <v>0</v>
      </c>
      <c r="W10" s="423">
        <f t="shared" si="0"/>
        <v>0</v>
      </c>
    </row>
    <row r="11" spans="1:23" ht="15">
      <c r="A11" s="406">
        <v>644</v>
      </c>
      <c r="B11" s="407" t="s">
        <v>67</v>
      </c>
      <c r="C11" s="421"/>
      <c r="D11" s="421"/>
      <c r="E11" s="422"/>
      <c r="F11" s="423"/>
      <c r="G11" s="421"/>
      <c r="H11" s="422"/>
      <c r="I11" s="423"/>
      <c r="J11" s="421"/>
      <c r="K11" s="422"/>
      <c r="L11" s="423"/>
      <c r="M11" s="421"/>
      <c r="N11" s="422"/>
      <c r="O11" s="423"/>
      <c r="P11" s="421"/>
      <c r="Q11" s="422"/>
      <c r="R11" s="423"/>
      <c r="S11" s="421"/>
      <c r="T11" s="424"/>
      <c r="U11" s="423">
        <f t="shared" si="0"/>
        <v>0</v>
      </c>
      <c r="V11" s="423">
        <f t="shared" si="0"/>
        <v>0</v>
      </c>
      <c r="W11" s="423">
        <f t="shared" si="0"/>
        <v>0</v>
      </c>
    </row>
    <row r="12" spans="1:23" ht="15">
      <c r="A12" s="406">
        <v>645</v>
      </c>
      <c r="B12" s="407" t="s">
        <v>68</v>
      </c>
      <c r="C12" s="421"/>
      <c r="D12" s="421"/>
      <c r="E12" s="422"/>
      <c r="F12" s="423"/>
      <c r="G12" s="421"/>
      <c r="H12" s="422"/>
      <c r="I12" s="423"/>
      <c r="J12" s="421"/>
      <c r="K12" s="422"/>
      <c r="L12" s="423"/>
      <c r="M12" s="421"/>
      <c r="N12" s="422"/>
      <c r="O12" s="423"/>
      <c r="P12" s="421"/>
      <c r="Q12" s="422"/>
      <c r="R12" s="423"/>
      <c r="S12" s="421"/>
      <c r="T12" s="424"/>
      <c r="U12" s="423">
        <f t="shared" si="0"/>
        <v>0</v>
      </c>
      <c r="V12" s="423">
        <f t="shared" si="0"/>
        <v>0</v>
      </c>
      <c r="W12" s="423">
        <f t="shared" si="0"/>
        <v>0</v>
      </c>
    </row>
    <row r="13" spans="1:23" ht="15">
      <c r="A13" s="406">
        <v>646</v>
      </c>
      <c r="B13" s="407" t="s">
        <v>69</v>
      </c>
      <c r="C13" s="421"/>
      <c r="D13" s="421"/>
      <c r="E13" s="422"/>
      <c r="F13" s="423"/>
      <c r="G13" s="421"/>
      <c r="H13" s="422"/>
      <c r="I13" s="423"/>
      <c r="J13" s="421"/>
      <c r="K13" s="422"/>
      <c r="L13" s="423"/>
      <c r="M13" s="421"/>
      <c r="N13" s="422"/>
      <c r="O13" s="423"/>
      <c r="P13" s="421"/>
      <c r="Q13" s="422"/>
      <c r="R13" s="423"/>
      <c r="S13" s="421"/>
      <c r="T13" s="424"/>
      <c r="U13" s="423">
        <f t="shared" si="0"/>
        <v>0</v>
      </c>
      <c r="V13" s="423">
        <f t="shared" si="0"/>
        <v>0</v>
      </c>
      <c r="W13" s="423">
        <f t="shared" si="0"/>
        <v>0</v>
      </c>
    </row>
    <row r="14" spans="1:23" ht="15">
      <c r="A14" s="406">
        <v>647</v>
      </c>
      <c r="B14" s="407" t="s">
        <v>70</v>
      </c>
      <c r="C14" s="421"/>
      <c r="D14" s="421"/>
      <c r="E14" s="422"/>
      <c r="F14" s="423"/>
      <c r="G14" s="421"/>
      <c r="H14" s="422"/>
      <c r="I14" s="423"/>
      <c r="J14" s="421"/>
      <c r="K14" s="422"/>
      <c r="L14" s="423"/>
      <c r="M14" s="421"/>
      <c r="N14" s="422"/>
      <c r="O14" s="423"/>
      <c r="P14" s="421"/>
      <c r="Q14" s="422"/>
      <c r="R14" s="423"/>
      <c r="S14" s="421"/>
      <c r="T14" s="424"/>
      <c r="U14" s="423">
        <f t="shared" si="0"/>
        <v>0</v>
      </c>
      <c r="V14" s="423">
        <f t="shared" si="0"/>
        <v>0</v>
      </c>
      <c r="W14" s="423">
        <f t="shared" si="0"/>
        <v>0</v>
      </c>
    </row>
    <row r="15" spans="1:23" ht="15">
      <c r="A15" s="406">
        <v>648</v>
      </c>
      <c r="B15" s="407" t="s">
        <v>71</v>
      </c>
      <c r="C15" s="421"/>
      <c r="D15" s="421"/>
      <c r="E15" s="422"/>
      <c r="F15" s="423"/>
      <c r="G15" s="421"/>
      <c r="H15" s="422"/>
      <c r="I15" s="423"/>
      <c r="J15" s="421"/>
      <c r="K15" s="422"/>
      <c r="L15" s="423"/>
      <c r="M15" s="421"/>
      <c r="N15" s="422"/>
      <c r="O15" s="423"/>
      <c r="P15" s="421"/>
      <c r="Q15" s="422"/>
      <c r="R15" s="423"/>
      <c r="S15" s="421"/>
      <c r="T15" s="424"/>
      <c r="U15" s="437">
        <f t="shared" si="0"/>
        <v>0</v>
      </c>
      <c r="V15" s="423">
        <f t="shared" si="0"/>
        <v>0</v>
      </c>
      <c r="W15" s="423">
        <f t="shared" si="0"/>
        <v>0</v>
      </c>
    </row>
    <row r="16" spans="1:23" ht="15">
      <c r="A16" s="406">
        <v>649</v>
      </c>
      <c r="B16" s="407" t="s">
        <v>72</v>
      </c>
      <c r="C16" s="421"/>
      <c r="D16" s="421"/>
      <c r="E16" s="422"/>
      <c r="F16" s="423"/>
      <c r="G16" s="421"/>
      <c r="H16" s="422"/>
      <c r="I16" s="423"/>
      <c r="J16" s="421"/>
      <c r="K16" s="422"/>
      <c r="L16" s="423"/>
      <c r="M16" s="421"/>
      <c r="N16" s="422"/>
      <c r="O16" s="423"/>
      <c r="P16" s="421"/>
      <c r="Q16" s="422"/>
      <c r="R16" s="423"/>
      <c r="S16" s="421"/>
      <c r="T16" s="424"/>
      <c r="U16" s="437">
        <f t="shared" si="0"/>
        <v>0</v>
      </c>
      <c r="V16" s="423">
        <f t="shared" si="0"/>
        <v>0</v>
      </c>
      <c r="W16" s="423">
        <f t="shared" si="0"/>
        <v>0</v>
      </c>
    </row>
    <row r="17" spans="1:23" ht="15">
      <c r="A17" s="406">
        <v>650</v>
      </c>
      <c r="B17" s="407" t="s">
        <v>73</v>
      </c>
      <c r="C17" s="421"/>
      <c r="D17" s="421"/>
      <c r="E17" s="422"/>
      <c r="F17" s="423"/>
      <c r="G17" s="421"/>
      <c r="H17" s="422"/>
      <c r="I17" s="423"/>
      <c r="J17" s="421"/>
      <c r="K17" s="422"/>
      <c r="L17" s="423"/>
      <c r="M17" s="421"/>
      <c r="N17" s="422"/>
      <c r="O17" s="423"/>
      <c r="P17" s="421"/>
      <c r="Q17" s="422"/>
      <c r="R17" s="423"/>
      <c r="S17" s="421"/>
      <c r="T17" s="424"/>
      <c r="U17" s="437">
        <f t="shared" si="0"/>
        <v>0</v>
      </c>
      <c r="V17" s="423">
        <f t="shared" si="0"/>
        <v>0</v>
      </c>
      <c r="W17" s="423">
        <f t="shared" si="0"/>
        <v>0</v>
      </c>
    </row>
    <row r="18" spans="1:23" ht="15">
      <c r="A18" s="406">
        <v>651</v>
      </c>
      <c r="B18" s="407" t="s">
        <v>74</v>
      </c>
      <c r="C18" s="421"/>
      <c r="D18" s="421"/>
      <c r="E18" s="422"/>
      <c r="F18" s="423"/>
      <c r="G18" s="421"/>
      <c r="H18" s="422"/>
      <c r="I18" s="423"/>
      <c r="J18" s="421"/>
      <c r="K18" s="422"/>
      <c r="L18" s="423"/>
      <c r="M18" s="421"/>
      <c r="N18" s="422"/>
      <c r="O18" s="423"/>
      <c r="P18" s="421"/>
      <c r="Q18" s="422"/>
      <c r="R18" s="423"/>
      <c r="S18" s="421"/>
      <c r="T18" s="424"/>
      <c r="U18" s="437">
        <f t="shared" si="0"/>
        <v>0</v>
      </c>
      <c r="V18" s="423">
        <f t="shared" si="0"/>
        <v>0</v>
      </c>
      <c r="W18" s="423">
        <f t="shared" si="0"/>
        <v>0</v>
      </c>
    </row>
    <row r="19" spans="1:23" ht="15">
      <c r="A19" s="406">
        <v>652</v>
      </c>
      <c r="B19" s="407" t="s">
        <v>75</v>
      </c>
      <c r="C19" s="421"/>
      <c r="D19" s="421"/>
      <c r="E19" s="422"/>
      <c r="F19" s="423"/>
      <c r="G19" s="421"/>
      <c r="H19" s="422"/>
      <c r="I19" s="423"/>
      <c r="J19" s="421"/>
      <c r="K19" s="422"/>
      <c r="L19" s="423"/>
      <c r="M19" s="421"/>
      <c r="N19" s="422"/>
      <c r="O19" s="423"/>
      <c r="P19" s="421"/>
      <c r="Q19" s="422"/>
      <c r="R19" s="423"/>
      <c r="S19" s="421"/>
      <c r="T19" s="424"/>
      <c r="U19" s="437">
        <f t="shared" si="0"/>
        <v>0</v>
      </c>
      <c r="V19" s="423">
        <f t="shared" si="0"/>
        <v>0</v>
      </c>
      <c r="W19" s="423">
        <f t="shared" si="0"/>
        <v>0</v>
      </c>
    </row>
    <row r="20" spans="1:23" ht="15">
      <c r="A20" s="406">
        <v>653</v>
      </c>
      <c r="B20" s="407" t="s">
        <v>76</v>
      </c>
      <c r="C20" s="421"/>
      <c r="D20" s="421"/>
      <c r="E20" s="422"/>
      <c r="F20" s="423"/>
      <c r="G20" s="421"/>
      <c r="H20" s="422"/>
      <c r="I20" s="423"/>
      <c r="J20" s="421"/>
      <c r="K20" s="422"/>
      <c r="L20" s="423"/>
      <c r="M20" s="421"/>
      <c r="N20" s="422"/>
      <c r="O20" s="423"/>
      <c r="P20" s="421"/>
      <c r="Q20" s="422"/>
      <c r="R20" s="423"/>
      <c r="S20" s="421"/>
      <c r="T20" s="424"/>
      <c r="U20" s="437">
        <f t="shared" si="0"/>
        <v>0</v>
      </c>
      <c r="V20" s="423">
        <f t="shared" si="0"/>
        <v>0</v>
      </c>
      <c r="W20" s="423">
        <f t="shared" si="0"/>
        <v>0</v>
      </c>
    </row>
    <row r="21" spans="1:23" ht="15">
      <c r="A21" s="406">
        <v>654</v>
      </c>
      <c r="B21" s="407" t="s">
        <v>77</v>
      </c>
      <c r="C21" s="421"/>
      <c r="D21" s="421"/>
      <c r="E21" s="422"/>
      <c r="F21" s="423"/>
      <c r="G21" s="421"/>
      <c r="H21" s="422"/>
      <c r="I21" s="423"/>
      <c r="J21" s="421"/>
      <c r="K21" s="422"/>
      <c r="L21" s="423"/>
      <c r="M21" s="421"/>
      <c r="N21" s="422"/>
      <c r="O21" s="423"/>
      <c r="P21" s="421"/>
      <c r="Q21" s="422"/>
      <c r="R21" s="423"/>
      <c r="S21" s="421"/>
      <c r="T21" s="424"/>
      <c r="U21" s="437">
        <f t="shared" si="0"/>
        <v>0</v>
      </c>
      <c r="V21" s="423">
        <f t="shared" si="0"/>
        <v>0</v>
      </c>
      <c r="W21" s="423">
        <f t="shared" si="0"/>
        <v>0</v>
      </c>
    </row>
    <row r="22" spans="1:23" ht="15">
      <c r="A22" s="406">
        <v>655</v>
      </c>
      <c r="B22" s="407" t="s">
        <v>78</v>
      </c>
      <c r="C22" s="421"/>
      <c r="D22" s="421"/>
      <c r="E22" s="422"/>
      <c r="F22" s="423"/>
      <c r="G22" s="421"/>
      <c r="H22" s="422"/>
      <c r="I22" s="423"/>
      <c r="J22" s="421"/>
      <c r="K22" s="422"/>
      <c r="L22" s="423"/>
      <c r="M22" s="421"/>
      <c r="N22" s="422"/>
      <c r="O22" s="423"/>
      <c r="P22" s="421"/>
      <c r="Q22" s="422"/>
      <c r="R22" s="423"/>
      <c r="S22" s="421"/>
      <c r="T22" s="424"/>
      <c r="U22" s="437">
        <f t="shared" si="0"/>
        <v>0</v>
      </c>
      <c r="V22" s="423">
        <f t="shared" si="0"/>
        <v>0</v>
      </c>
      <c r="W22" s="423">
        <f t="shared" si="0"/>
        <v>0</v>
      </c>
    </row>
    <row r="23" spans="1:23" ht="15.75" thickBot="1">
      <c r="A23" s="406">
        <v>656</v>
      </c>
      <c r="B23" s="407" t="s">
        <v>79</v>
      </c>
      <c r="C23" s="434"/>
      <c r="D23" s="434"/>
      <c r="E23" s="435"/>
      <c r="F23" s="430"/>
      <c r="G23" s="434"/>
      <c r="H23" s="435"/>
      <c r="I23" s="430"/>
      <c r="J23" s="434"/>
      <c r="K23" s="435"/>
      <c r="L23" s="430"/>
      <c r="M23" s="434"/>
      <c r="N23" s="435"/>
      <c r="O23" s="430"/>
      <c r="P23" s="434"/>
      <c r="Q23" s="435"/>
      <c r="R23" s="430"/>
      <c r="S23" s="434"/>
      <c r="T23" s="436"/>
      <c r="U23" s="430">
        <f t="shared" si="0"/>
        <v>0</v>
      </c>
      <c r="V23" s="430">
        <f t="shared" si="0"/>
        <v>0</v>
      </c>
      <c r="W23" s="430">
        <f t="shared" si="0"/>
        <v>0</v>
      </c>
    </row>
    <row r="24" spans="1:23" s="3" customFormat="1" ht="15.75" thickBot="1">
      <c r="A24" s="409"/>
      <c r="B24" s="410" t="s">
        <v>379</v>
      </c>
      <c r="C24" s="431">
        <f aca="true" t="shared" si="1" ref="C24:T24">SUM(C8:C23)</f>
        <v>0</v>
      </c>
      <c r="D24" s="431">
        <f t="shared" si="1"/>
        <v>0</v>
      </c>
      <c r="E24" s="432">
        <f t="shared" si="1"/>
        <v>0</v>
      </c>
      <c r="F24" s="431">
        <f t="shared" si="1"/>
        <v>0</v>
      </c>
      <c r="G24" s="431">
        <f t="shared" si="1"/>
        <v>0</v>
      </c>
      <c r="H24" s="432">
        <f t="shared" si="1"/>
        <v>0</v>
      </c>
      <c r="I24" s="429">
        <f t="shared" si="1"/>
        <v>0</v>
      </c>
      <c r="J24" s="431">
        <f t="shared" si="1"/>
        <v>0</v>
      </c>
      <c r="K24" s="432">
        <f t="shared" si="1"/>
        <v>0</v>
      </c>
      <c r="L24" s="429">
        <f t="shared" si="1"/>
        <v>0</v>
      </c>
      <c r="M24" s="431">
        <f t="shared" si="1"/>
        <v>0</v>
      </c>
      <c r="N24" s="432">
        <f t="shared" si="1"/>
        <v>0</v>
      </c>
      <c r="O24" s="429">
        <f t="shared" si="1"/>
        <v>0</v>
      </c>
      <c r="P24" s="431">
        <f t="shared" si="1"/>
        <v>0</v>
      </c>
      <c r="Q24" s="432">
        <f t="shared" si="1"/>
        <v>0</v>
      </c>
      <c r="R24" s="429">
        <f t="shared" si="1"/>
        <v>0</v>
      </c>
      <c r="S24" s="431">
        <f t="shared" si="1"/>
        <v>0</v>
      </c>
      <c r="T24" s="433">
        <f t="shared" si="1"/>
        <v>0</v>
      </c>
      <c r="U24" s="429">
        <f>SUM(U8:U23)</f>
        <v>0</v>
      </c>
      <c r="V24" s="431">
        <f>SUM(V8:V23)</f>
        <v>0</v>
      </c>
      <c r="W24" s="433">
        <f>SUM(W8:W23)</f>
        <v>0</v>
      </c>
    </row>
    <row r="25" spans="3:12" ht="15.75" thickTop="1">
      <c r="C25" s="416"/>
      <c r="L25" s="416"/>
    </row>
    <row r="26" ht="15">
      <c r="C26" s="12"/>
    </row>
    <row r="27" spans="1:3" s="3" customFormat="1" ht="15.75" thickBot="1">
      <c r="A27" s="2" t="s">
        <v>381</v>
      </c>
      <c r="C27" s="425"/>
    </row>
    <row r="28" spans="1:29" s="2" customFormat="1" ht="16.5" thickBot="1" thickTop="1">
      <c r="A28" s="398" t="s">
        <v>4</v>
      </c>
      <c r="B28" s="398" t="s">
        <v>0</v>
      </c>
      <c r="C28" s="401" t="s">
        <v>382</v>
      </c>
      <c r="D28" s="401"/>
      <c r="E28" s="412"/>
      <c r="F28" s="414" t="s">
        <v>383</v>
      </c>
      <c r="G28" s="401"/>
      <c r="H28" s="412"/>
      <c r="I28" s="414" t="s">
        <v>374</v>
      </c>
      <c r="J28" s="401"/>
      <c r="K28" s="412"/>
      <c r="L28" s="414" t="s">
        <v>384</v>
      </c>
      <c r="M28" s="401"/>
      <c r="N28" s="412"/>
      <c r="O28" s="414" t="s">
        <v>375</v>
      </c>
      <c r="P28" s="401"/>
      <c r="Q28" s="412"/>
      <c r="R28" s="414" t="s">
        <v>385</v>
      </c>
      <c r="S28" s="401"/>
      <c r="T28" s="402"/>
      <c r="U28" s="414" t="s">
        <v>378</v>
      </c>
      <c r="V28" s="401"/>
      <c r="W28" s="402"/>
      <c r="X28" s="414" t="s">
        <v>386</v>
      </c>
      <c r="Y28" s="401"/>
      <c r="Z28" s="402"/>
      <c r="AA28" s="414" t="s">
        <v>388</v>
      </c>
      <c r="AB28" s="401"/>
      <c r="AC28" s="402"/>
    </row>
    <row r="29" spans="1:29" s="2" customFormat="1" ht="16.5" thickBot="1" thickTop="1">
      <c r="A29" s="399" t="s">
        <v>2</v>
      </c>
      <c r="B29" s="399" t="s">
        <v>3</v>
      </c>
      <c r="C29" s="399" t="s">
        <v>370</v>
      </c>
      <c r="D29" s="399" t="s">
        <v>371</v>
      </c>
      <c r="E29" s="413" t="s">
        <v>372</v>
      </c>
      <c r="F29" s="415" t="s">
        <v>370</v>
      </c>
      <c r="G29" s="399" t="s">
        <v>371</v>
      </c>
      <c r="H29" s="413" t="s">
        <v>372</v>
      </c>
      <c r="I29" s="415" t="s">
        <v>370</v>
      </c>
      <c r="J29" s="399" t="s">
        <v>371</v>
      </c>
      <c r="K29" s="413" t="s">
        <v>372</v>
      </c>
      <c r="L29" s="415" t="s">
        <v>370</v>
      </c>
      <c r="M29" s="399" t="s">
        <v>371</v>
      </c>
      <c r="N29" s="413" t="s">
        <v>372</v>
      </c>
      <c r="O29" s="415" t="s">
        <v>370</v>
      </c>
      <c r="P29" s="399" t="s">
        <v>371</v>
      </c>
      <c r="Q29" s="413" t="s">
        <v>372</v>
      </c>
      <c r="R29" s="428" t="s">
        <v>370</v>
      </c>
      <c r="S29" s="399" t="s">
        <v>371</v>
      </c>
      <c r="T29" s="400" t="s">
        <v>372</v>
      </c>
      <c r="U29" s="415" t="s">
        <v>370</v>
      </c>
      <c r="V29" s="399" t="s">
        <v>371</v>
      </c>
      <c r="W29" s="400" t="s">
        <v>372</v>
      </c>
      <c r="X29" s="415" t="s">
        <v>370</v>
      </c>
      <c r="Y29" s="399" t="s">
        <v>371</v>
      </c>
      <c r="Z29" s="400" t="s">
        <v>372</v>
      </c>
      <c r="AA29" s="415" t="s">
        <v>370</v>
      </c>
      <c r="AB29" s="399" t="s">
        <v>371</v>
      </c>
      <c r="AC29" s="400" t="s">
        <v>372</v>
      </c>
    </row>
    <row r="30" spans="1:29" ht="15.75" thickTop="1">
      <c r="A30" s="426">
        <v>811</v>
      </c>
      <c r="B30" s="405" t="s">
        <v>113</v>
      </c>
      <c r="C30" s="417"/>
      <c r="D30" s="417"/>
      <c r="E30" s="418"/>
      <c r="F30" s="419"/>
      <c r="G30" s="417"/>
      <c r="H30" s="418"/>
      <c r="I30" s="419"/>
      <c r="J30" s="417"/>
      <c r="K30" s="418"/>
      <c r="L30" s="419"/>
      <c r="M30" s="417"/>
      <c r="N30" s="418"/>
      <c r="O30" s="419"/>
      <c r="P30" s="417"/>
      <c r="Q30" s="418"/>
      <c r="R30" s="419"/>
      <c r="S30" s="417"/>
      <c r="T30" s="418"/>
      <c r="U30" s="419"/>
      <c r="V30" s="417"/>
      <c r="W30" s="418"/>
      <c r="X30" s="419"/>
      <c r="Y30" s="417"/>
      <c r="Z30" s="420"/>
      <c r="AA30" s="419">
        <f>X30+U30+R30+O30+L30+I30+F30+C30</f>
        <v>0</v>
      </c>
      <c r="AB30" s="419">
        <f>Y30+V30+S30+P30+M30+J30+G30+D30</f>
        <v>0</v>
      </c>
      <c r="AC30" s="419">
        <f>Z30+W30+T30+Q30+N30+K30+H30+E30</f>
        <v>0</v>
      </c>
    </row>
    <row r="31" spans="1:29" ht="15">
      <c r="A31" s="427">
        <v>812</v>
      </c>
      <c r="B31" s="408" t="s">
        <v>114</v>
      </c>
      <c r="C31" s="421"/>
      <c r="D31" s="421"/>
      <c r="E31" s="422"/>
      <c r="F31" s="423"/>
      <c r="G31" s="421"/>
      <c r="H31" s="422"/>
      <c r="I31" s="423"/>
      <c r="J31" s="421"/>
      <c r="K31" s="422"/>
      <c r="L31" s="423"/>
      <c r="M31" s="421"/>
      <c r="N31" s="422"/>
      <c r="O31" s="423"/>
      <c r="P31" s="421"/>
      <c r="Q31" s="422"/>
      <c r="R31" s="423"/>
      <c r="S31" s="421"/>
      <c r="T31" s="422"/>
      <c r="U31" s="423"/>
      <c r="V31" s="421"/>
      <c r="W31" s="422"/>
      <c r="X31" s="423"/>
      <c r="Y31" s="421"/>
      <c r="Z31" s="424"/>
      <c r="AA31" s="423">
        <f aca="true" t="shared" si="2" ref="AA31:AC44">X31+U31+R31+O31+L31+I31+F31+C31</f>
        <v>0</v>
      </c>
      <c r="AB31" s="423">
        <f t="shared" si="2"/>
        <v>0</v>
      </c>
      <c r="AC31" s="423">
        <f t="shared" si="2"/>
        <v>0</v>
      </c>
    </row>
    <row r="32" spans="1:29" ht="15">
      <c r="A32" s="427">
        <v>813</v>
      </c>
      <c r="B32" s="408" t="s">
        <v>115</v>
      </c>
      <c r="C32" s="421"/>
      <c r="D32" s="421"/>
      <c r="E32" s="422"/>
      <c r="F32" s="423"/>
      <c r="G32" s="421"/>
      <c r="H32" s="422"/>
      <c r="I32" s="423"/>
      <c r="J32" s="421"/>
      <c r="K32" s="422"/>
      <c r="L32" s="423"/>
      <c r="M32" s="421"/>
      <c r="N32" s="422"/>
      <c r="O32" s="423"/>
      <c r="P32" s="421"/>
      <c r="Q32" s="422"/>
      <c r="R32" s="423"/>
      <c r="S32" s="421"/>
      <c r="T32" s="422"/>
      <c r="U32" s="423"/>
      <c r="V32" s="421"/>
      <c r="W32" s="422"/>
      <c r="X32" s="423"/>
      <c r="Y32" s="421"/>
      <c r="Z32" s="424"/>
      <c r="AA32" s="423">
        <f t="shared" si="2"/>
        <v>0</v>
      </c>
      <c r="AB32" s="423">
        <f t="shared" si="2"/>
        <v>0</v>
      </c>
      <c r="AC32" s="423">
        <f t="shared" si="2"/>
        <v>0</v>
      </c>
    </row>
    <row r="33" spans="1:29" ht="15">
      <c r="A33" s="427">
        <v>814</v>
      </c>
      <c r="B33" s="408" t="s">
        <v>116</v>
      </c>
      <c r="C33" s="421"/>
      <c r="D33" s="421"/>
      <c r="E33" s="422"/>
      <c r="F33" s="423"/>
      <c r="G33" s="421"/>
      <c r="H33" s="422"/>
      <c r="I33" s="423"/>
      <c r="J33" s="421"/>
      <c r="K33" s="422"/>
      <c r="L33" s="423"/>
      <c r="M33" s="421"/>
      <c r="N33" s="422"/>
      <c r="O33" s="423"/>
      <c r="P33" s="421"/>
      <c r="Q33" s="422"/>
      <c r="R33" s="423"/>
      <c r="S33" s="421"/>
      <c r="T33" s="422"/>
      <c r="U33" s="423"/>
      <c r="V33" s="421"/>
      <c r="W33" s="422"/>
      <c r="X33" s="423"/>
      <c r="Y33" s="421"/>
      <c r="Z33" s="424"/>
      <c r="AA33" s="423">
        <f t="shared" si="2"/>
        <v>0</v>
      </c>
      <c r="AB33" s="423">
        <f t="shared" si="2"/>
        <v>0</v>
      </c>
      <c r="AC33" s="423">
        <f t="shared" si="2"/>
        <v>0</v>
      </c>
    </row>
    <row r="34" spans="1:29" ht="15">
      <c r="A34" s="427">
        <v>815</v>
      </c>
      <c r="B34" s="408" t="s">
        <v>67</v>
      </c>
      <c r="C34" s="421"/>
      <c r="D34" s="421"/>
      <c r="E34" s="422"/>
      <c r="F34" s="423"/>
      <c r="G34" s="421"/>
      <c r="H34" s="422"/>
      <c r="I34" s="423"/>
      <c r="J34" s="421"/>
      <c r="K34" s="422"/>
      <c r="L34" s="423"/>
      <c r="M34" s="421"/>
      <c r="N34" s="422"/>
      <c r="O34" s="423"/>
      <c r="P34" s="421"/>
      <c r="Q34" s="422"/>
      <c r="R34" s="423"/>
      <c r="S34" s="421"/>
      <c r="T34" s="422"/>
      <c r="U34" s="423"/>
      <c r="V34" s="421"/>
      <c r="W34" s="422"/>
      <c r="X34" s="423"/>
      <c r="Y34" s="421"/>
      <c r="Z34" s="424"/>
      <c r="AA34" s="423">
        <f t="shared" si="2"/>
        <v>0</v>
      </c>
      <c r="AB34" s="423">
        <f t="shared" si="2"/>
        <v>0</v>
      </c>
      <c r="AC34" s="423">
        <f t="shared" si="2"/>
        <v>0</v>
      </c>
    </row>
    <row r="35" spans="1:29" ht="15">
      <c r="A35" s="427">
        <v>816</v>
      </c>
      <c r="B35" s="408" t="s">
        <v>117</v>
      </c>
      <c r="C35" s="421"/>
      <c r="D35" s="421"/>
      <c r="E35" s="422"/>
      <c r="F35" s="423"/>
      <c r="G35" s="421"/>
      <c r="H35" s="422"/>
      <c r="I35" s="423"/>
      <c r="J35" s="421"/>
      <c r="K35" s="422"/>
      <c r="L35" s="423"/>
      <c r="M35" s="421"/>
      <c r="N35" s="422"/>
      <c r="O35" s="423"/>
      <c r="P35" s="421"/>
      <c r="Q35" s="422"/>
      <c r="R35" s="423"/>
      <c r="S35" s="421"/>
      <c r="T35" s="422"/>
      <c r="U35" s="423"/>
      <c r="V35" s="421"/>
      <c r="W35" s="422"/>
      <c r="X35" s="423"/>
      <c r="Y35" s="421"/>
      <c r="Z35" s="424"/>
      <c r="AA35" s="423">
        <f t="shared" si="2"/>
        <v>0</v>
      </c>
      <c r="AB35" s="423">
        <f t="shared" si="2"/>
        <v>0</v>
      </c>
      <c r="AC35" s="423">
        <f t="shared" si="2"/>
        <v>0</v>
      </c>
    </row>
    <row r="36" spans="1:29" ht="15">
      <c r="A36" s="427">
        <v>817</v>
      </c>
      <c r="B36" s="408" t="s">
        <v>118</v>
      </c>
      <c r="C36" s="421"/>
      <c r="D36" s="421"/>
      <c r="E36" s="422"/>
      <c r="F36" s="423"/>
      <c r="G36" s="421"/>
      <c r="H36" s="422"/>
      <c r="I36" s="423"/>
      <c r="J36" s="421"/>
      <c r="K36" s="422"/>
      <c r="L36" s="423"/>
      <c r="M36" s="421"/>
      <c r="N36" s="422"/>
      <c r="O36" s="423"/>
      <c r="P36" s="421"/>
      <c r="Q36" s="422"/>
      <c r="R36" s="423"/>
      <c r="S36" s="421"/>
      <c r="T36" s="422"/>
      <c r="U36" s="423"/>
      <c r="V36" s="421"/>
      <c r="W36" s="422"/>
      <c r="X36" s="423"/>
      <c r="Y36" s="421"/>
      <c r="Z36" s="424"/>
      <c r="AA36" s="423">
        <f t="shared" si="2"/>
        <v>0</v>
      </c>
      <c r="AB36" s="423">
        <f t="shared" si="2"/>
        <v>0</v>
      </c>
      <c r="AC36" s="423">
        <f t="shared" si="2"/>
        <v>0</v>
      </c>
    </row>
    <row r="37" spans="1:29" ht="15">
      <c r="A37" s="427">
        <v>818</v>
      </c>
      <c r="B37" s="408" t="s">
        <v>94</v>
      </c>
      <c r="C37" s="421"/>
      <c r="D37" s="421"/>
      <c r="E37" s="422"/>
      <c r="F37" s="423"/>
      <c r="G37" s="421"/>
      <c r="H37" s="422"/>
      <c r="I37" s="423"/>
      <c r="J37" s="421"/>
      <c r="K37" s="422"/>
      <c r="L37" s="423"/>
      <c r="M37" s="421"/>
      <c r="N37" s="422"/>
      <c r="O37" s="423"/>
      <c r="P37" s="421"/>
      <c r="Q37" s="422"/>
      <c r="R37" s="423"/>
      <c r="S37" s="421"/>
      <c r="T37" s="422"/>
      <c r="U37" s="423"/>
      <c r="V37" s="421"/>
      <c r="W37" s="422"/>
      <c r="X37" s="423"/>
      <c r="Y37" s="421"/>
      <c r="Z37" s="424"/>
      <c r="AA37" s="423">
        <f t="shared" si="2"/>
        <v>0</v>
      </c>
      <c r="AB37" s="423">
        <f t="shared" si="2"/>
        <v>0</v>
      </c>
      <c r="AC37" s="423">
        <f t="shared" si="2"/>
        <v>0</v>
      </c>
    </row>
    <row r="38" spans="1:29" ht="15">
      <c r="A38" s="427">
        <v>819</v>
      </c>
      <c r="B38" s="408" t="s">
        <v>119</v>
      </c>
      <c r="C38" s="421"/>
      <c r="D38" s="421"/>
      <c r="E38" s="422"/>
      <c r="F38" s="423"/>
      <c r="G38" s="421"/>
      <c r="H38" s="422"/>
      <c r="I38" s="423"/>
      <c r="J38" s="421"/>
      <c r="K38" s="422"/>
      <c r="L38" s="423"/>
      <c r="M38" s="421"/>
      <c r="N38" s="422"/>
      <c r="O38" s="423"/>
      <c r="P38" s="421"/>
      <c r="Q38" s="422"/>
      <c r="R38" s="423"/>
      <c r="S38" s="421"/>
      <c r="T38" s="422"/>
      <c r="U38" s="423"/>
      <c r="V38" s="421"/>
      <c r="W38" s="422"/>
      <c r="X38" s="423"/>
      <c r="Y38" s="421"/>
      <c r="Z38" s="424"/>
      <c r="AA38" s="423">
        <f t="shared" si="2"/>
        <v>0</v>
      </c>
      <c r="AB38" s="423">
        <f t="shared" si="2"/>
        <v>0</v>
      </c>
      <c r="AC38" s="423">
        <f t="shared" si="2"/>
        <v>0</v>
      </c>
    </row>
    <row r="39" spans="1:29" ht="15">
      <c r="A39" s="427">
        <v>820</v>
      </c>
      <c r="B39" s="408" t="s">
        <v>95</v>
      </c>
      <c r="C39" s="421"/>
      <c r="D39" s="421"/>
      <c r="E39" s="422"/>
      <c r="F39" s="423"/>
      <c r="G39" s="421"/>
      <c r="H39" s="422"/>
      <c r="I39" s="423"/>
      <c r="J39" s="421"/>
      <c r="K39" s="422"/>
      <c r="L39" s="423"/>
      <c r="M39" s="421"/>
      <c r="N39" s="422"/>
      <c r="O39" s="423"/>
      <c r="P39" s="421"/>
      <c r="Q39" s="422"/>
      <c r="R39" s="423"/>
      <c r="S39" s="421"/>
      <c r="T39" s="422"/>
      <c r="U39" s="423"/>
      <c r="V39" s="421"/>
      <c r="W39" s="422"/>
      <c r="X39" s="423"/>
      <c r="Y39" s="421"/>
      <c r="Z39" s="424"/>
      <c r="AA39" s="423">
        <f t="shared" si="2"/>
        <v>0</v>
      </c>
      <c r="AB39" s="423">
        <f t="shared" si="2"/>
        <v>0</v>
      </c>
      <c r="AC39" s="423">
        <f t="shared" si="2"/>
        <v>0</v>
      </c>
    </row>
    <row r="40" spans="1:29" ht="15">
      <c r="A40" s="427">
        <v>821</v>
      </c>
      <c r="B40" s="408" t="s">
        <v>120</v>
      </c>
      <c r="C40" s="421"/>
      <c r="D40" s="421"/>
      <c r="E40" s="422"/>
      <c r="F40" s="423"/>
      <c r="G40" s="421"/>
      <c r="H40" s="422"/>
      <c r="I40" s="423"/>
      <c r="J40" s="421"/>
      <c r="K40" s="422"/>
      <c r="L40" s="423"/>
      <c r="M40" s="421"/>
      <c r="N40" s="422"/>
      <c r="O40" s="423"/>
      <c r="P40" s="421"/>
      <c r="Q40" s="422"/>
      <c r="R40" s="423"/>
      <c r="S40" s="421"/>
      <c r="T40" s="422"/>
      <c r="U40" s="423"/>
      <c r="V40" s="421"/>
      <c r="W40" s="422"/>
      <c r="X40" s="423"/>
      <c r="Y40" s="421"/>
      <c r="Z40" s="424"/>
      <c r="AA40" s="423">
        <f t="shared" si="2"/>
        <v>0</v>
      </c>
      <c r="AB40" s="423">
        <f t="shared" si="2"/>
        <v>0</v>
      </c>
      <c r="AC40" s="423">
        <f t="shared" si="2"/>
        <v>0</v>
      </c>
    </row>
    <row r="41" spans="1:29" ht="15">
      <c r="A41" s="427">
        <v>822</v>
      </c>
      <c r="B41" s="408" t="s">
        <v>121</v>
      </c>
      <c r="C41" s="421"/>
      <c r="D41" s="421"/>
      <c r="E41" s="422"/>
      <c r="F41" s="423"/>
      <c r="G41" s="421"/>
      <c r="H41" s="422"/>
      <c r="I41" s="423"/>
      <c r="J41" s="421"/>
      <c r="K41" s="422"/>
      <c r="L41" s="423"/>
      <c r="M41" s="421"/>
      <c r="N41" s="422"/>
      <c r="O41" s="423"/>
      <c r="P41" s="421"/>
      <c r="Q41" s="422"/>
      <c r="R41" s="423"/>
      <c r="S41" s="421"/>
      <c r="T41" s="422"/>
      <c r="U41" s="423"/>
      <c r="V41" s="421"/>
      <c r="W41" s="422"/>
      <c r="X41" s="423"/>
      <c r="Y41" s="421"/>
      <c r="Z41" s="424"/>
      <c r="AA41" s="423">
        <f t="shared" si="2"/>
        <v>0</v>
      </c>
      <c r="AB41" s="423">
        <f t="shared" si="2"/>
        <v>0</v>
      </c>
      <c r="AC41" s="423">
        <f t="shared" si="2"/>
        <v>0</v>
      </c>
    </row>
    <row r="42" spans="1:29" ht="15">
      <c r="A42" s="427">
        <v>823</v>
      </c>
      <c r="B42" s="408" t="s">
        <v>122</v>
      </c>
      <c r="C42" s="421"/>
      <c r="D42" s="421"/>
      <c r="E42" s="422"/>
      <c r="F42" s="423"/>
      <c r="G42" s="421"/>
      <c r="H42" s="422"/>
      <c r="I42" s="423"/>
      <c r="J42" s="421"/>
      <c r="K42" s="422"/>
      <c r="L42" s="423"/>
      <c r="M42" s="421"/>
      <c r="N42" s="422"/>
      <c r="O42" s="423"/>
      <c r="P42" s="421"/>
      <c r="Q42" s="422"/>
      <c r="R42" s="423"/>
      <c r="S42" s="421"/>
      <c r="T42" s="422"/>
      <c r="U42" s="423"/>
      <c r="V42" s="421"/>
      <c r="W42" s="422"/>
      <c r="X42" s="423"/>
      <c r="Y42" s="421"/>
      <c r="Z42" s="424"/>
      <c r="AA42" s="423">
        <f t="shared" si="2"/>
        <v>0</v>
      </c>
      <c r="AB42" s="423">
        <f t="shared" si="2"/>
        <v>0</v>
      </c>
      <c r="AC42" s="423">
        <f t="shared" si="2"/>
        <v>0</v>
      </c>
    </row>
    <row r="43" spans="1:29" ht="15">
      <c r="A43" s="427">
        <v>824</v>
      </c>
      <c r="B43" s="408" t="s">
        <v>123</v>
      </c>
      <c r="C43" s="421"/>
      <c r="D43" s="421"/>
      <c r="E43" s="422"/>
      <c r="F43" s="423"/>
      <c r="G43" s="421"/>
      <c r="H43" s="422"/>
      <c r="I43" s="423"/>
      <c r="J43" s="421"/>
      <c r="K43" s="422"/>
      <c r="L43" s="423"/>
      <c r="M43" s="421"/>
      <c r="N43" s="422"/>
      <c r="O43" s="423"/>
      <c r="P43" s="421"/>
      <c r="Q43" s="422"/>
      <c r="R43" s="423"/>
      <c r="S43" s="421"/>
      <c r="T43" s="422"/>
      <c r="U43" s="423"/>
      <c r="V43" s="421"/>
      <c r="W43" s="422"/>
      <c r="X43" s="423"/>
      <c r="Y43" s="421"/>
      <c r="Z43" s="424"/>
      <c r="AA43" s="423">
        <f>X43+U43+R43+O43+L43+I43+F43+C43</f>
        <v>0</v>
      </c>
      <c r="AB43" s="423">
        <f>Y43+V43+S43+P43+M43+J43+G43+D43</f>
        <v>0</v>
      </c>
      <c r="AC43" s="423">
        <f>Z43+W43+T43+Q43+N43+K43+H43+E43</f>
        <v>0</v>
      </c>
    </row>
    <row r="44" spans="1:29" ht="15.75" thickBot="1">
      <c r="A44" s="427">
        <v>825</v>
      </c>
      <c r="B44" s="408" t="s">
        <v>111</v>
      </c>
      <c r="C44" s="494"/>
      <c r="D44" s="494"/>
      <c r="E44" s="495"/>
      <c r="F44" s="496"/>
      <c r="G44" s="494"/>
      <c r="H44" s="495"/>
      <c r="I44" s="496"/>
      <c r="J44" s="494"/>
      <c r="K44" s="495"/>
      <c r="L44" s="496"/>
      <c r="M44" s="494"/>
      <c r="N44" s="495"/>
      <c r="O44" s="496"/>
      <c r="P44" s="494"/>
      <c r="Q44" s="495"/>
      <c r="R44" s="496"/>
      <c r="S44" s="494"/>
      <c r="T44" s="495"/>
      <c r="U44" s="496"/>
      <c r="V44" s="494"/>
      <c r="W44" s="495"/>
      <c r="X44" s="496"/>
      <c r="Y44" s="494"/>
      <c r="Z44" s="497"/>
      <c r="AA44" s="496">
        <f t="shared" si="2"/>
        <v>0</v>
      </c>
      <c r="AB44" s="496">
        <f t="shared" si="2"/>
        <v>0</v>
      </c>
      <c r="AC44" s="496">
        <f t="shared" si="2"/>
        <v>0</v>
      </c>
    </row>
    <row r="45" spans="1:29" s="3" customFormat="1" ht="15.75" thickBot="1">
      <c r="A45" s="409"/>
      <c r="B45" s="411" t="s">
        <v>387</v>
      </c>
      <c r="C45" s="431">
        <f aca="true" t="shared" si="3" ref="C45:Z45">SUM(C30:C44)</f>
        <v>0</v>
      </c>
      <c r="D45" s="431">
        <f t="shared" si="3"/>
        <v>0</v>
      </c>
      <c r="E45" s="432">
        <f t="shared" si="3"/>
        <v>0</v>
      </c>
      <c r="F45" s="431">
        <f t="shared" si="3"/>
        <v>0</v>
      </c>
      <c r="G45" s="431">
        <f t="shared" si="3"/>
        <v>0</v>
      </c>
      <c r="H45" s="432">
        <f t="shared" si="3"/>
        <v>0</v>
      </c>
      <c r="I45" s="429">
        <f t="shared" si="3"/>
        <v>0</v>
      </c>
      <c r="J45" s="431">
        <f t="shared" si="3"/>
        <v>0</v>
      </c>
      <c r="K45" s="432">
        <f t="shared" si="3"/>
        <v>0</v>
      </c>
      <c r="L45" s="429">
        <f t="shared" si="3"/>
        <v>0</v>
      </c>
      <c r="M45" s="431">
        <f t="shared" si="3"/>
        <v>0</v>
      </c>
      <c r="N45" s="432">
        <f t="shared" si="3"/>
        <v>0</v>
      </c>
      <c r="O45" s="429">
        <f t="shared" si="3"/>
        <v>0</v>
      </c>
      <c r="P45" s="431">
        <f t="shared" si="3"/>
        <v>0</v>
      </c>
      <c r="Q45" s="432">
        <f t="shared" si="3"/>
        <v>0</v>
      </c>
      <c r="R45" s="429">
        <f t="shared" si="3"/>
        <v>0</v>
      </c>
      <c r="S45" s="431">
        <f t="shared" si="3"/>
        <v>0</v>
      </c>
      <c r="T45" s="432">
        <f t="shared" si="3"/>
        <v>0</v>
      </c>
      <c r="U45" s="429">
        <f t="shared" si="3"/>
        <v>0</v>
      </c>
      <c r="V45" s="431">
        <f t="shared" si="3"/>
        <v>0</v>
      </c>
      <c r="W45" s="432">
        <f t="shared" si="3"/>
        <v>0</v>
      </c>
      <c r="X45" s="429">
        <f t="shared" si="3"/>
        <v>0</v>
      </c>
      <c r="Y45" s="431">
        <f t="shared" si="3"/>
        <v>0</v>
      </c>
      <c r="Z45" s="433">
        <f t="shared" si="3"/>
        <v>0</v>
      </c>
      <c r="AA45" s="429">
        <f>SUM(AA30:AA44)</f>
        <v>0</v>
      </c>
      <c r="AB45" s="431">
        <f>SUM(AB30:AB44)</f>
        <v>0</v>
      </c>
      <c r="AC45" s="433">
        <f>SUM(AC30:AC44)</f>
        <v>0</v>
      </c>
    </row>
    <row r="46" ht="15.75" thickTop="1"/>
  </sheetData>
  <sheetProtection/>
  <printOptions/>
  <pageMargins left="0.25" right="0.25" top="0.75" bottom="0.75" header="0.3" footer="0.3"/>
  <pageSetup fitToWidth="0" fitToHeight="1" horizontalDpi="600" verticalDpi="600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476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1" spans="1:5" ht="15">
      <c r="A41">
        <f>Revenue!B3</f>
        <v>0</v>
      </c>
      <c r="B41" s="1">
        <v>900</v>
      </c>
      <c r="C41" t="s">
        <v>124</v>
      </c>
      <c r="D41" s="1">
        <v>901</v>
      </c>
      <c r="E41" t="s">
        <v>124</v>
      </c>
    </row>
    <row r="44" spans="3:11" ht="15">
      <c r="C44" s="3" t="s">
        <v>212</v>
      </c>
      <c r="F44" s="8">
        <f aca="true" t="shared" si="3" ref="F44:K44">F41+F39+F37+F35+F10+F12+F14+F16+F27+F29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50" zoomScaleNormal="50" zoomScalePageLayoutView="0" workbookViewId="0" topLeftCell="A1">
      <selection activeCell="A5" sqref="A5"/>
    </sheetView>
  </sheetViews>
  <sheetFormatPr defaultColWidth="9.140625" defaultRowHeight="15"/>
  <cols>
    <col min="1" max="1" width="30.57421875" style="17" customWidth="1"/>
    <col min="2" max="2" width="38.7109375" style="17" customWidth="1"/>
    <col min="3" max="3" width="48.421875" style="17" customWidth="1"/>
    <col min="4" max="4" width="55.28125" style="17" customWidth="1"/>
    <col min="5" max="5" width="72.00390625" style="17" customWidth="1"/>
    <col min="6" max="16384" width="9.140625" style="17" customWidth="1"/>
  </cols>
  <sheetData>
    <row r="1" spans="1:6" ht="46.5">
      <c r="A1" s="13" t="s">
        <v>142</v>
      </c>
      <c r="B1" s="58"/>
      <c r="C1" s="58"/>
      <c r="D1" s="59" t="s">
        <v>89</v>
      </c>
      <c r="E1" s="20">
        <f>Revenue!B2</f>
        <v>0</v>
      </c>
      <c r="F1" s="112"/>
    </row>
    <row r="2" spans="1:6" ht="46.5">
      <c r="A2" s="13" t="s">
        <v>316</v>
      </c>
      <c r="B2" s="58"/>
      <c r="C2" s="58"/>
      <c r="D2" s="58"/>
      <c r="E2" s="58"/>
      <c r="F2" s="105"/>
    </row>
    <row r="3" spans="1:6" ht="47.25" thickBot="1">
      <c r="A3" s="14"/>
      <c r="B3" s="61"/>
      <c r="C3" s="61"/>
      <c r="D3" s="61"/>
      <c r="E3" s="61"/>
      <c r="F3" s="111"/>
    </row>
    <row r="4" spans="1:6" ht="48" thickBot="1" thickTop="1">
      <c r="A4" s="113" t="s">
        <v>317</v>
      </c>
      <c r="B4" s="114"/>
      <c r="C4" s="114"/>
      <c r="D4" s="114"/>
      <c r="E4" s="115"/>
      <c r="F4" s="111"/>
    </row>
    <row r="5" spans="1:5" ht="47.25" thickTop="1">
      <c r="A5" s="116"/>
      <c r="B5" s="117"/>
      <c r="C5" s="117"/>
      <c r="D5" s="117"/>
      <c r="E5" s="118"/>
    </row>
    <row r="6" spans="1:5" ht="46.5">
      <c r="A6" s="116"/>
      <c r="B6" s="117" t="s">
        <v>127</v>
      </c>
      <c r="C6" s="117"/>
      <c r="D6" s="117"/>
      <c r="E6" s="118"/>
    </row>
    <row r="7" spans="1:5" ht="46.5">
      <c r="A7" s="116"/>
      <c r="B7" s="117"/>
      <c r="C7" s="117"/>
      <c r="D7" s="117"/>
      <c r="E7" s="118"/>
    </row>
    <row r="8" spans="1:5" ht="46.5">
      <c r="A8" s="116"/>
      <c r="B8" s="117"/>
      <c r="C8" s="117"/>
      <c r="D8" s="117"/>
      <c r="E8" s="118"/>
    </row>
    <row r="9" spans="1:5" ht="46.5">
      <c r="A9" s="116"/>
      <c r="B9" s="117"/>
      <c r="C9" s="117"/>
      <c r="D9" s="117"/>
      <c r="E9" s="118"/>
    </row>
    <row r="10" spans="1:5" ht="46.5">
      <c r="A10" s="116"/>
      <c r="B10" s="117"/>
      <c r="C10" s="117"/>
      <c r="D10" s="117"/>
      <c r="E10" s="118"/>
    </row>
    <row r="11" spans="1:5" ht="46.5">
      <c r="A11" s="116"/>
      <c r="B11" s="117"/>
      <c r="C11" s="117"/>
      <c r="D11" s="117"/>
      <c r="E11" s="118"/>
    </row>
    <row r="12" spans="1:5" ht="46.5">
      <c r="A12" s="116"/>
      <c r="B12" s="117"/>
      <c r="C12" s="117"/>
      <c r="D12" s="117"/>
      <c r="E12" s="118"/>
    </row>
    <row r="13" spans="1:5" ht="46.5">
      <c r="A13" s="116"/>
      <c r="B13" s="117"/>
      <c r="C13" s="117"/>
      <c r="D13" s="117"/>
      <c r="E13" s="118"/>
    </row>
    <row r="14" spans="1:5" ht="46.5">
      <c r="A14" s="116"/>
      <c r="B14" s="117"/>
      <c r="C14" s="117"/>
      <c r="D14" s="117"/>
      <c r="E14" s="118"/>
    </row>
    <row r="15" spans="1:5" ht="46.5">
      <c r="A15" s="116"/>
      <c r="B15" s="117"/>
      <c r="C15" s="117"/>
      <c r="D15" s="117"/>
      <c r="E15" s="118"/>
    </row>
    <row r="16" spans="1:5" ht="46.5">
      <c r="A16" s="116"/>
      <c r="B16" s="117"/>
      <c r="C16" s="117"/>
      <c r="D16" s="117"/>
      <c r="E16" s="118"/>
    </row>
    <row r="17" spans="1:5" ht="46.5">
      <c r="A17" s="116"/>
      <c r="B17" s="117"/>
      <c r="C17" s="117"/>
      <c r="D17" s="117"/>
      <c r="E17" s="118"/>
    </row>
    <row r="18" spans="1:5" ht="46.5">
      <c r="A18" s="116"/>
      <c r="B18" s="117"/>
      <c r="C18" s="117"/>
      <c r="D18" s="117"/>
      <c r="E18" s="118"/>
    </row>
    <row r="19" spans="1:5" ht="46.5">
      <c r="A19" s="116"/>
      <c r="B19" s="117"/>
      <c r="C19" s="117"/>
      <c r="D19" s="117"/>
      <c r="E19" s="118"/>
    </row>
    <row r="20" spans="1:5" ht="46.5">
      <c r="A20" s="116"/>
      <c r="B20" s="117"/>
      <c r="C20" s="117"/>
      <c r="D20" s="117"/>
      <c r="E20" s="118"/>
    </row>
    <row r="21" spans="1:5" ht="46.5">
      <c r="A21" s="116"/>
      <c r="B21" s="117"/>
      <c r="C21" s="117"/>
      <c r="D21" s="117"/>
      <c r="E21" s="118"/>
    </row>
    <row r="22" spans="1:5" ht="46.5">
      <c r="A22" s="116"/>
      <c r="B22" s="117"/>
      <c r="C22" s="117"/>
      <c r="D22" s="117"/>
      <c r="E22" s="118"/>
    </row>
    <row r="23" spans="1:5" ht="46.5">
      <c r="A23" s="116"/>
      <c r="B23" s="117"/>
      <c r="C23" s="117"/>
      <c r="D23" s="117"/>
      <c r="E23" s="118"/>
    </row>
    <row r="24" spans="1:5" ht="46.5">
      <c r="A24" s="116"/>
      <c r="B24" s="117"/>
      <c r="C24" s="117"/>
      <c r="D24" s="117"/>
      <c r="E24" s="118"/>
    </row>
    <row r="25" spans="1:5" ht="46.5">
      <c r="A25" s="116"/>
      <c r="B25" s="117"/>
      <c r="C25" s="117"/>
      <c r="D25" s="117"/>
      <c r="E25" s="118"/>
    </row>
    <row r="26" spans="1:5" ht="46.5">
      <c r="A26" s="116"/>
      <c r="B26" s="117"/>
      <c r="C26" s="117"/>
      <c r="D26" s="117"/>
      <c r="E26" s="118"/>
    </row>
    <row r="27" spans="1:5" ht="46.5">
      <c r="A27" s="116"/>
      <c r="B27" s="117"/>
      <c r="C27" s="117"/>
      <c r="D27" s="117"/>
      <c r="E27" s="118"/>
    </row>
    <row r="28" spans="1:5" ht="46.5">
      <c r="A28" s="116"/>
      <c r="B28" s="117"/>
      <c r="C28" s="117"/>
      <c r="D28" s="117"/>
      <c r="E28" s="118"/>
    </row>
    <row r="29" spans="1:5" ht="46.5">
      <c r="A29" s="116"/>
      <c r="B29" s="117"/>
      <c r="C29" s="117"/>
      <c r="D29" s="117"/>
      <c r="E29" s="118"/>
    </row>
    <row r="30" spans="1:5" ht="46.5">
      <c r="A30" s="116"/>
      <c r="B30" s="117"/>
      <c r="C30" s="117"/>
      <c r="D30" s="117"/>
      <c r="E30" s="118"/>
    </row>
    <row r="31" spans="1:5" ht="46.5">
      <c r="A31" s="116"/>
      <c r="B31" s="117"/>
      <c r="C31" s="117"/>
      <c r="D31" s="117"/>
      <c r="E31" s="118"/>
    </row>
    <row r="32" spans="1:5" ht="46.5">
      <c r="A32" s="116"/>
      <c r="B32" s="117"/>
      <c r="C32" s="117"/>
      <c r="D32" s="117"/>
      <c r="E32" s="118"/>
    </row>
    <row r="33" spans="1:5" ht="46.5">
      <c r="A33" s="116"/>
      <c r="B33" s="117"/>
      <c r="C33" s="117"/>
      <c r="D33" s="117"/>
      <c r="E33" s="118"/>
    </row>
    <row r="34" spans="1:5" ht="46.5">
      <c r="A34" s="116"/>
      <c r="B34" s="117"/>
      <c r="C34" s="117"/>
      <c r="D34" s="117"/>
      <c r="E34" s="118"/>
    </row>
    <row r="35" spans="1:5" ht="46.5">
      <c r="A35" s="116"/>
      <c r="B35" s="117"/>
      <c r="C35" s="117"/>
      <c r="D35" s="117"/>
      <c r="E35" s="118"/>
    </row>
    <row r="36" spans="1:5" ht="46.5">
      <c r="A36" s="116"/>
      <c r="B36" s="117"/>
      <c r="C36" s="117"/>
      <c r="D36" s="117"/>
      <c r="E36" s="118"/>
    </row>
    <row r="37" spans="1:5" ht="46.5">
      <c r="A37" s="116"/>
      <c r="B37" s="117"/>
      <c r="C37" s="117"/>
      <c r="D37" s="117"/>
      <c r="E37" s="118"/>
    </row>
    <row r="38" spans="1:5" ht="46.5">
      <c r="A38" s="116"/>
      <c r="B38" s="117"/>
      <c r="C38" s="117"/>
      <c r="D38" s="117"/>
      <c r="E38" s="118"/>
    </row>
    <row r="39" spans="1:5" ht="46.5">
      <c r="A39" s="116"/>
      <c r="B39" s="117"/>
      <c r="C39" s="117"/>
      <c r="D39" s="117"/>
      <c r="E39" s="118"/>
    </row>
    <row r="40" spans="1:5" ht="46.5">
      <c r="A40" s="116"/>
      <c r="B40" s="117"/>
      <c r="C40" s="117"/>
      <c r="D40" s="117"/>
      <c r="E40" s="118"/>
    </row>
    <row r="41" spans="1:5" ht="46.5">
      <c r="A41" s="116"/>
      <c r="B41" s="117"/>
      <c r="C41" s="117"/>
      <c r="D41" s="117"/>
      <c r="E41" s="118"/>
    </row>
    <row r="42" spans="1:5" ht="47.25" thickBot="1">
      <c r="A42" s="119"/>
      <c r="B42" s="120"/>
      <c r="C42" s="120"/>
      <c r="D42" s="120"/>
      <c r="E42" s="121"/>
    </row>
    <row r="43" ht="47.25" thickTop="1"/>
  </sheetData>
  <sheetProtection/>
  <printOptions/>
  <pageMargins left="0.7" right="0.7" top="0.75" bottom="0.75" header="0.3" footer="0.3"/>
  <pageSetup fitToHeight="0" fitToWidth="1" horizontalDpi="600" verticalDpi="600" orientation="portrait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="50" zoomScaleNormal="50" zoomScalePageLayoutView="0" workbookViewId="0" topLeftCell="A1">
      <selection activeCell="E6" sqref="E6"/>
    </sheetView>
  </sheetViews>
  <sheetFormatPr defaultColWidth="9.140625" defaultRowHeight="15"/>
  <cols>
    <col min="1" max="1" width="121.140625" style="16" customWidth="1"/>
    <col min="2" max="2" width="32.7109375" style="104" customWidth="1"/>
    <col min="3" max="5" width="32.8515625" style="104" customWidth="1"/>
    <col min="6" max="6" width="25.57421875" style="107" customWidth="1"/>
    <col min="7" max="7" width="30.28125" style="16" customWidth="1"/>
    <col min="8" max="8" width="25.140625" style="16" customWidth="1"/>
    <col min="9" max="16384" width="9.140625" style="16" customWidth="1"/>
  </cols>
  <sheetData>
    <row r="1" spans="1:8" s="17" customFormat="1" ht="46.5">
      <c r="A1" s="161" t="s">
        <v>142</v>
      </c>
      <c r="B1" s="162"/>
      <c r="C1" s="162"/>
      <c r="D1" s="163"/>
      <c r="E1" s="164" t="s">
        <v>89</v>
      </c>
      <c r="F1" s="165">
        <f>Revenue!B2</f>
        <v>0</v>
      </c>
      <c r="G1" s="166"/>
      <c r="H1" s="163"/>
    </row>
    <row r="2" spans="1:8" s="17" customFormat="1" ht="46.5">
      <c r="A2" s="161" t="s">
        <v>143</v>
      </c>
      <c r="B2" s="162"/>
      <c r="C2" s="162"/>
      <c r="D2" s="162"/>
      <c r="E2" s="162"/>
      <c r="F2" s="167"/>
      <c r="G2" s="163"/>
      <c r="H2" s="163"/>
    </row>
    <row r="3" spans="1:8" s="17" customFormat="1" ht="47.25" thickBot="1">
      <c r="A3" s="168" t="s">
        <v>144</v>
      </c>
      <c r="B3" s="169"/>
      <c r="C3" s="169"/>
      <c r="D3" s="169"/>
      <c r="E3" s="169"/>
      <c r="F3" s="170"/>
      <c r="G3" s="163"/>
      <c r="H3" s="163"/>
    </row>
    <row r="4" spans="1:6" s="541" customFormat="1" ht="27" thickTop="1">
      <c r="A4" s="537" t="s">
        <v>145</v>
      </c>
      <c r="B4" s="538" t="s">
        <v>146</v>
      </c>
      <c r="C4" s="539" t="s">
        <v>147</v>
      </c>
      <c r="D4" s="539" t="s">
        <v>147</v>
      </c>
      <c r="E4" s="539" t="s">
        <v>148</v>
      </c>
      <c r="F4" s="540" t="s">
        <v>149</v>
      </c>
    </row>
    <row r="5" spans="1:6" s="545" customFormat="1" ht="52.5">
      <c r="A5" s="542"/>
      <c r="B5" s="543" t="s">
        <v>461</v>
      </c>
      <c r="C5" s="543" t="s">
        <v>461</v>
      </c>
      <c r="D5" s="543" t="s">
        <v>477</v>
      </c>
      <c r="E5" s="543" t="s">
        <v>478</v>
      </c>
      <c r="F5" s="544" t="s">
        <v>150</v>
      </c>
    </row>
    <row r="6" spans="1:6" s="541" customFormat="1" ht="26.25">
      <c r="A6" s="546" t="s">
        <v>151</v>
      </c>
      <c r="B6" s="547"/>
      <c r="C6" s="547"/>
      <c r="D6" s="547"/>
      <c r="E6" s="547"/>
      <c r="F6" s="548"/>
    </row>
    <row r="7" spans="1:6" s="541" customFormat="1" ht="26.25">
      <c r="A7" s="546" t="s">
        <v>152</v>
      </c>
      <c r="B7" s="547"/>
      <c r="C7" s="547"/>
      <c r="D7" s="547"/>
      <c r="E7" s="547"/>
      <c r="F7" s="549"/>
    </row>
    <row r="8" spans="1:6" s="541" customFormat="1" ht="26.25">
      <c r="A8" s="550" t="s">
        <v>153</v>
      </c>
      <c r="B8" s="551">
        <f>Revenue!F33</f>
        <v>0</v>
      </c>
      <c r="C8" s="551">
        <f>Revenue!H33</f>
        <v>0</v>
      </c>
      <c r="D8" s="551">
        <f>Revenue!J33</f>
        <v>0</v>
      </c>
      <c r="E8" s="551">
        <f aca="true" t="shared" si="0" ref="E8:E29">D8-C8</f>
        <v>0</v>
      </c>
      <c r="F8" s="552">
        <f aca="true" t="shared" si="1" ref="F8:F29">IF(ISBLANK(E8),"  ",IF(C8&gt;0,E8/C8,IF(E8&gt;0,1,0)))</f>
        <v>0</v>
      </c>
    </row>
    <row r="9" spans="1:6" s="541" customFormat="1" ht="26.25">
      <c r="A9" s="550" t="s">
        <v>154</v>
      </c>
      <c r="B9" s="551">
        <f>Revenue!F35</f>
        <v>0</v>
      </c>
      <c r="C9" s="551">
        <f>Revenue!H35</f>
        <v>0</v>
      </c>
      <c r="D9" s="551">
        <f>Revenue!J35</f>
        <v>0</v>
      </c>
      <c r="E9" s="551">
        <f t="shared" si="0"/>
        <v>0</v>
      </c>
      <c r="F9" s="552">
        <f t="shared" si="1"/>
        <v>0</v>
      </c>
    </row>
    <row r="10" spans="1:6" s="541" customFormat="1" ht="26.25">
      <c r="A10" s="553" t="s">
        <v>155</v>
      </c>
      <c r="B10" s="554">
        <f>SUM(B11:B29)</f>
        <v>0</v>
      </c>
      <c r="C10" s="554">
        <f>SUM(C11:C29)</f>
        <v>0</v>
      </c>
      <c r="D10" s="554">
        <f>SUM(D11:D29)</f>
        <v>0</v>
      </c>
      <c r="E10" s="554">
        <f t="shared" si="0"/>
        <v>0</v>
      </c>
      <c r="F10" s="552">
        <f t="shared" si="1"/>
        <v>0</v>
      </c>
    </row>
    <row r="11" spans="1:6" s="541" customFormat="1" ht="26.25">
      <c r="A11" s="555" t="s">
        <v>156</v>
      </c>
      <c r="B11" s="556">
        <f>Revenue!F38</f>
        <v>0</v>
      </c>
      <c r="C11" s="556">
        <f>Revenue!H38</f>
        <v>0</v>
      </c>
      <c r="D11" s="556">
        <f>Revenue!J38</f>
        <v>0</v>
      </c>
      <c r="E11" s="554">
        <f t="shared" si="0"/>
        <v>0</v>
      </c>
      <c r="F11" s="552">
        <f t="shared" si="1"/>
        <v>0</v>
      </c>
    </row>
    <row r="12" spans="1:6" s="541" customFormat="1" ht="26.25">
      <c r="A12" s="557" t="s">
        <v>157</v>
      </c>
      <c r="B12" s="556">
        <f>Revenue!F39</f>
        <v>0</v>
      </c>
      <c r="C12" s="556">
        <f>Revenue!H39</f>
        <v>0</v>
      </c>
      <c r="D12" s="556">
        <f>Revenue!J39</f>
        <v>0</v>
      </c>
      <c r="E12" s="554">
        <f t="shared" si="0"/>
        <v>0</v>
      </c>
      <c r="F12" s="552">
        <f t="shared" si="1"/>
        <v>0</v>
      </c>
    </row>
    <row r="13" spans="1:6" s="541" customFormat="1" ht="26.25">
      <c r="A13" s="557" t="s">
        <v>158</v>
      </c>
      <c r="B13" s="556">
        <f>Revenue!F40</f>
        <v>0</v>
      </c>
      <c r="C13" s="556">
        <f>Revenue!H40</f>
        <v>0</v>
      </c>
      <c r="D13" s="556">
        <f>Revenue!J40</f>
        <v>0</v>
      </c>
      <c r="E13" s="554">
        <f t="shared" si="0"/>
        <v>0</v>
      </c>
      <c r="F13" s="552">
        <f t="shared" si="1"/>
        <v>0</v>
      </c>
    </row>
    <row r="14" spans="1:6" s="541" customFormat="1" ht="26.25">
      <c r="A14" s="557" t="s">
        <v>159</v>
      </c>
      <c r="B14" s="556">
        <f>Revenue!F41</f>
        <v>0</v>
      </c>
      <c r="C14" s="556">
        <f>Revenue!H41</f>
        <v>0</v>
      </c>
      <c r="D14" s="556">
        <f>Revenue!J41</f>
        <v>0</v>
      </c>
      <c r="E14" s="554">
        <f t="shared" si="0"/>
        <v>0</v>
      </c>
      <c r="F14" s="552">
        <f t="shared" si="1"/>
        <v>0</v>
      </c>
    </row>
    <row r="15" spans="1:6" s="541" customFormat="1" ht="26.25">
      <c r="A15" s="557" t="s">
        <v>160</v>
      </c>
      <c r="B15" s="556">
        <f>Revenue!F42</f>
        <v>0</v>
      </c>
      <c r="C15" s="556">
        <f>Revenue!H42</f>
        <v>0</v>
      </c>
      <c r="D15" s="556">
        <f>Revenue!J42</f>
        <v>0</v>
      </c>
      <c r="E15" s="554">
        <f t="shared" si="0"/>
        <v>0</v>
      </c>
      <c r="F15" s="552">
        <f t="shared" si="1"/>
        <v>0</v>
      </c>
    </row>
    <row r="16" spans="1:6" s="541" customFormat="1" ht="26.25">
      <c r="A16" s="557" t="s">
        <v>161</v>
      </c>
      <c r="B16" s="556">
        <f>Revenue!F43</f>
        <v>0</v>
      </c>
      <c r="C16" s="556">
        <f>Revenue!H43</f>
        <v>0</v>
      </c>
      <c r="D16" s="556">
        <f>Revenue!J43</f>
        <v>0</v>
      </c>
      <c r="E16" s="554">
        <f t="shared" si="0"/>
        <v>0</v>
      </c>
      <c r="F16" s="552">
        <f t="shared" si="1"/>
        <v>0</v>
      </c>
    </row>
    <row r="17" spans="1:6" s="541" customFormat="1" ht="26.25">
      <c r="A17" s="557" t="s">
        <v>162</v>
      </c>
      <c r="B17" s="556">
        <f>Revenue!F52</f>
        <v>0</v>
      </c>
      <c r="C17" s="556">
        <f>Revenue!H52</f>
        <v>0</v>
      </c>
      <c r="D17" s="556">
        <f>Revenue!J52</f>
        <v>0</v>
      </c>
      <c r="E17" s="554">
        <f t="shared" si="0"/>
        <v>0</v>
      </c>
      <c r="F17" s="552">
        <f t="shared" si="1"/>
        <v>0</v>
      </c>
    </row>
    <row r="18" spans="1:6" s="541" customFormat="1" ht="26.25">
      <c r="A18" s="557" t="s">
        <v>163</v>
      </c>
      <c r="B18" s="556">
        <f>Revenue!F44</f>
        <v>0</v>
      </c>
      <c r="C18" s="556">
        <f>Revenue!H44</f>
        <v>0</v>
      </c>
      <c r="D18" s="556">
        <f>Revenue!J44</f>
        <v>0</v>
      </c>
      <c r="E18" s="554">
        <f t="shared" si="0"/>
        <v>0</v>
      </c>
      <c r="F18" s="552">
        <f t="shared" si="1"/>
        <v>0</v>
      </c>
    </row>
    <row r="19" spans="1:6" s="541" customFormat="1" ht="26.25">
      <c r="A19" s="557" t="s">
        <v>164</v>
      </c>
      <c r="B19" s="556">
        <f>Revenue!F45</f>
        <v>0</v>
      </c>
      <c r="C19" s="556">
        <f>Revenue!H45</f>
        <v>0</v>
      </c>
      <c r="D19" s="556">
        <f>Revenue!J45</f>
        <v>0</v>
      </c>
      <c r="E19" s="554">
        <f t="shared" si="0"/>
        <v>0</v>
      </c>
      <c r="F19" s="552">
        <f t="shared" si="1"/>
        <v>0</v>
      </c>
    </row>
    <row r="20" spans="1:6" s="541" customFormat="1" ht="26.25">
      <c r="A20" s="557" t="s">
        <v>165</v>
      </c>
      <c r="B20" s="556">
        <f>Revenue!F46</f>
        <v>0</v>
      </c>
      <c r="C20" s="556">
        <f>Revenue!H46</f>
        <v>0</v>
      </c>
      <c r="D20" s="556">
        <f>Revenue!J46</f>
        <v>0</v>
      </c>
      <c r="E20" s="554">
        <f t="shared" si="0"/>
        <v>0</v>
      </c>
      <c r="F20" s="552">
        <f t="shared" si="1"/>
        <v>0</v>
      </c>
    </row>
    <row r="21" spans="1:6" s="541" customFormat="1" ht="26.25">
      <c r="A21" s="557" t="s">
        <v>166</v>
      </c>
      <c r="B21" s="556">
        <f>Revenue!F47</f>
        <v>0</v>
      </c>
      <c r="C21" s="556">
        <f>Revenue!H47</f>
        <v>0</v>
      </c>
      <c r="D21" s="556">
        <f>Revenue!J47</f>
        <v>0</v>
      </c>
      <c r="E21" s="554">
        <f t="shared" si="0"/>
        <v>0</v>
      </c>
      <c r="F21" s="552">
        <f t="shared" si="1"/>
        <v>0</v>
      </c>
    </row>
    <row r="22" spans="1:6" s="541" customFormat="1" ht="26.25">
      <c r="A22" s="557" t="s">
        <v>167</v>
      </c>
      <c r="B22" s="556">
        <f>Revenue!F48</f>
        <v>0</v>
      </c>
      <c r="C22" s="556">
        <f>Revenue!H48</f>
        <v>0</v>
      </c>
      <c r="D22" s="556">
        <f>Revenue!J48</f>
        <v>0</v>
      </c>
      <c r="E22" s="554">
        <f t="shared" si="0"/>
        <v>0</v>
      </c>
      <c r="F22" s="552">
        <f t="shared" si="1"/>
        <v>0</v>
      </c>
    </row>
    <row r="23" spans="1:6" s="541" customFormat="1" ht="26.25">
      <c r="A23" s="558" t="s">
        <v>168</v>
      </c>
      <c r="B23" s="556">
        <f>Revenue!F49</f>
        <v>0</v>
      </c>
      <c r="C23" s="556">
        <f>Revenue!H49</f>
        <v>0</v>
      </c>
      <c r="D23" s="556">
        <f>Revenue!J49</f>
        <v>0</v>
      </c>
      <c r="E23" s="554">
        <f t="shared" si="0"/>
        <v>0</v>
      </c>
      <c r="F23" s="552">
        <f t="shared" si="1"/>
        <v>0</v>
      </c>
    </row>
    <row r="24" spans="1:6" s="541" customFormat="1" ht="26.25">
      <c r="A24" s="558" t="s">
        <v>169</v>
      </c>
      <c r="B24" s="556">
        <f>Revenue!F51</f>
        <v>0</v>
      </c>
      <c r="C24" s="556">
        <f>Revenue!H51</f>
        <v>0</v>
      </c>
      <c r="D24" s="556">
        <f>Revenue!J51</f>
        <v>0</v>
      </c>
      <c r="E24" s="554">
        <f t="shared" si="0"/>
        <v>0</v>
      </c>
      <c r="F24" s="552">
        <f t="shared" si="1"/>
        <v>0</v>
      </c>
    </row>
    <row r="25" spans="1:6" s="541" customFormat="1" ht="26.25">
      <c r="A25" s="558" t="s">
        <v>417</v>
      </c>
      <c r="B25" s="556">
        <f>Revenue!F53</f>
        <v>0</v>
      </c>
      <c r="C25" s="556">
        <f>Revenue!H53</f>
        <v>0</v>
      </c>
      <c r="D25" s="556">
        <f>Revenue!J53</f>
        <v>0</v>
      </c>
      <c r="E25" s="554">
        <f t="shared" si="0"/>
        <v>0</v>
      </c>
      <c r="F25" s="552">
        <f t="shared" si="1"/>
        <v>0</v>
      </c>
    </row>
    <row r="26" spans="1:6" s="541" customFormat="1" ht="26.25">
      <c r="A26" s="558" t="s">
        <v>419</v>
      </c>
      <c r="B26" s="556">
        <f>Revenue!F54</f>
        <v>0</v>
      </c>
      <c r="C26" s="556">
        <f>Revenue!H54</f>
        <v>0</v>
      </c>
      <c r="D26" s="556">
        <f>Revenue!J54</f>
        <v>0</v>
      </c>
      <c r="E26" s="554">
        <f t="shared" si="0"/>
        <v>0</v>
      </c>
      <c r="F26" s="552">
        <f t="shared" si="1"/>
        <v>0</v>
      </c>
    </row>
    <row r="27" spans="1:6" s="541" customFormat="1" ht="26.25">
      <c r="A27" s="558" t="s">
        <v>418</v>
      </c>
      <c r="B27" s="556">
        <f>Revenue!F55</f>
        <v>0</v>
      </c>
      <c r="C27" s="556">
        <f>Revenue!H55</f>
        <v>0</v>
      </c>
      <c r="D27" s="556">
        <f>Revenue!J55</f>
        <v>0</v>
      </c>
      <c r="E27" s="554">
        <f t="shared" si="0"/>
        <v>0</v>
      </c>
      <c r="F27" s="552">
        <f t="shared" si="1"/>
        <v>0</v>
      </c>
    </row>
    <row r="28" spans="1:6" s="541" customFormat="1" ht="26.25">
      <c r="A28" s="558" t="s">
        <v>453</v>
      </c>
      <c r="B28" s="556">
        <f>Revenue!F56</f>
        <v>0</v>
      </c>
      <c r="C28" s="556">
        <f>Revenue!H56</f>
        <v>0</v>
      </c>
      <c r="D28" s="556">
        <f>Revenue!J56</f>
        <v>0</v>
      </c>
      <c r="E28" s="554">
        <f>D28-C28</f>
        <v>0</v>
      </c>
      <c r="F28" s="552">
        <f>IF(ISBLANK(E28),"  ",IF(C28&gt;0,E28/C28,IF(E28&gt;0,1,0)))</f>
        <v>0</v>
      </c>
    </row>
    <row r="29" spans="1:6" s="541" customFormat="1" ht="26.25">
      <c r="A29" s="558" t="s">
        <v>170</v>
      </c>
      <c r="B29" s="556">
        <f>Revenue!F50</f>
        <v>0</v>
      </c>
      <c r="C29" s="556">
        <f>Revenue!H50</f>
        <v>0</v>
      </c>
      <c r="D29" s="556">
        <f>Revenue!J50</f>
        <v>0</v>
      </c>
      <c r="E29" s="554">
        <f t="shared" si="0"/>
        <v>0</v>
      </c>
      <c r="F29" s="552">
        <f t="shared" si="1"/>
        <v>0</v>
      </c>
    </row>
    <row r="30" spans="1:6" s="541" customFormat="1" ht="26.25">
      <c r="A30" s="559" t="s">
        <v>171</v>
      </c>
      <c r="B30" s="556"/>
      <c r="C30" s="556"/>
      <c r="D30" s="556"/>
      <c r="E30" s="556"/>
      <c r="F30" s="548"/>
    </row>
    <row r="31" spans="1:6" s="541" customFormat="1" ht="26.25">
      <c r="A31" s="555" t="s">
        <v>273</v>
      </c>
      <c r="B31" s="551">
        <f>Revenue!F89+Revenue!F90</f>
        <v>0</v>
      </c>
      <c r="C31" s="551">
        <f>Revenue!H89+Revenue!H90</f>
        <v>0</v>
      </c>
      <c r="D31" s="551">
        <f>Revenue!J89+Revenue!J90</f>
        <v>0</v>
      </c>
      <c r="E31" s="551">
        <f>D31-C31</f>
        <v>0</v>
      </c>
      <c r="F31" s="552">
        <f>IF(ISBLANK(E31),"  ",IF(C31&gt;0,E31/C31,IF(E31&gt;0,1,0)))</f>
        <v>0</v>
      </c>
    </row>
    <row r="32" spans="1:6" s="541" customFormat="1" ht="26.25">
      <c r="A32" s="560" t="s">
        <v>172</v>
      </c>
      <c r="B32" s="556"/>
      <c r="C32" s="556"/>
      <c r="D32" s="556"/>
      <c r="E32" s="556"/>
      <c r="F32" s="548"/>
    </row>
    <row r="33" spans="1:6" s="541" customFormat="1" ht="26.25">
      <c r="A33" s="555" t="s">
        <v>273</v>
      </c>
      <c r="B33" s="547">
        <f>Revenue!F91</f>
        <v>0</v>
      </c>
      <c r="C33" s="547">
        <f>Revenue!H91</f>
        <v>0</v>
      </c>
      <c r="D33" s="547">
        <f>Revenue!J91</f>
        <v>0</v>
      </c>
      <c r="E33" s="551">
        <f>D33-C33</f>
        <v>0</v>
      </c>
      <c r="F33" s="552">
        <f>IF(ISBLANK(E33),"  ",IF(C33&gt;0,E33/C33,IF(E33&gt;0,1,0)))</f>
        <v>0</v>
      </c>
    </row>
    <row r="34" spans="1:6" s="541" customFormat="1" ht="26.25">
      <c r="A34" s="557" t="s">
        <v>274</v>
      </c>
      <c r="B34" s="556"/>
      <c r="C34" s="556"/>
      <c r="D34" s="556"/>
      <c r="E34" s="554"/>
      <c r="F34" s="552" t="str">
        <f>IF(ISBLANK(E34),"  ",IF(C34&gt;0,E34/C34,IF(E34&gt;0,1,0)))</f>
        <v>  </v>
      </c>
    </row>
    <row r="35" spans="1:6" s="564" customFormat="1" ht="26.25">
      <c r="A35" s="561" t="s">
        <v>174</v>
      </c>
      <c r="B35" s="562">
        <f>B34+B33+B31+B10+B9+B8</f>
        <v>0</v>
      </c>
      <c r="C35" s="562">
        <f>C34+C33+C31+C10+C9+C8</f>
        <v>0</v>
      </c>
      <c r="D35" s="562">
        <f>D34+D33+D31+D10+D9+D8</f>
        <v>0</v>
      </c>
      <c r="E35" s="562">
        <f>D35-C35</f>
        <v>0</v>
      </c>
      <c r="F35" s="563">
        <f>IF(ISBLANK(E35),"  ",IF(C35&gt;0,E35/C35,IF(E35&gt;0,1,0)))</f>
        <v>0</v>
      </c>
    </row>
    <row r="36" spans="1:6" s="541" customFormat="1" ht="26.25">
      <c r="A36" s="559" t="s">
        <v>415</v>
      </c>
      <c r="B36" s="556"/>
      <c r="C36" s="556"/>
      <c r="D36" s="556"/>
      <c r="E36" s="556"/>
      <c r="F36" s="548"/>
    </row>
    <row r="37" spans="1:6" s="541" customFormat="1" ht="26.25">
      <c r="A37" s="565" t="s">
        <v>409</v>
      </c>
      <c r="B37" s="551">
        <f>Revenue!F96</f>
        <v>0</v>
      </c>
      <c r="C37" s="551">
        <f>Revenue!H96</f>
        <v>0</v>
      </c>
      <c r="D37" s="551">
        <f>Revenue!J96</f>
        <v>0</v>
      </c>
      <c r="E37" s="551">
        <f aca="true" t="shared" si="2" ref="E37:E42">D37-C37</f>
        <v>0</v>
      </c>
      <c r="F37" s="552">
        <f aca="true" t="shared" si="3" ref="F37:F42">IF(ISBLANK(E37),"  ",IF(C37&gt;0,E37/C37,IF(E37&gt;0,1,0)))</f>
        <v>0</v>
      </c>
    </row>
    <row r="38" spans="1:6" s="541" customFormat="1" ht="26.25">
      <c r="A38" s="566" t="s">
        <v>410</v>
      </c>
      <c r="B38" s="551">
        <f>Revenue!F97</f>
        <v>0</v>
      </c>
      <c r="C38" s="551">
        <f>Revenue!H97</f>
        <v>0</v>
      </c>
      <c r="D38" s="551">
        <f>Revenue!J97</f>
        <v>0</v>
      </c>
      <c r="E38" s="554">
        <f t="shared" si="2"/>
        <v>0</v>
      </c>
      <c r="F38" s="552">
        <f t="shared" si="3"/>
        <v>0</v>
      </c>
    </row>
    <row r="39" spans="1:6" s="541" customFormat="1" ht="26.25">
      <c r="A39" s="566" t="s">
        <v>411</v>
      </c>
      <c r="B39" s="551">
        <f>Revenue!F98</f>
        <v>0</v>
      </c>
      <c r="C39" s="551">
        <f>Revenue!H98</f>
        <v>0</v>
      </c>
      <c r="D39" s="551">
        <f>Revenue!J98</f>
        <v>0</v>
      </c>
      <c r="E39" s="554">
        <f t="shared" si="2"/>
        <v>0</v>
      </c>
      <c r="F39" s="552">
        <f t="shared" si="3"/>
        <v>0</v>
      </c>
    </row>
    <row r="40" spans="1:6" s="541" customFormat="1" ht="26.25">
      <c r="A40" s="566" t="s">
        <v>412</v>
      </c>
      <c r="B40" s="551">
        <f>Revenue!F99</f>
        <v>0</v>
      </c>
      <c r="C40" s="551">
        <f>Revenue!H99</f>
        <v>0</v>
      </c>
      <c r="D40" s="551">
        <f>Revenue!J99</f>
        <v>0</v>
      </c>
      <c r="E40" s="554">
        <f t="shared" si="2"/>
        <v>0</v>
      </c>
      <c r="F40" s="552">
        <f t="shared" si="3"/>
        <v>0</v>
      </c>
    </row>
    <row r="41" spans="1:6" s="541" customFormat="1" ht="26.25">
      <c r="A41" s="567" t="s">
        <v>413</v>
      </c>
      <c r="B41" s="551">
        <f>Revenue!F100</f>
        <v>0</v>
      </c>
      <c r="C41" s="551">
        <f>Revenue!H100</f>
        <v>0</v>
      </c>
      <c r="D41" s="551">
        <f>Revenue!J100</f>
        <v>0</v>
      </c>
      <c r="E41" s="554">
        <f t="shared" si="2"/>
        <v>0</v>
      </c>
      <c r="F41" s="552">
        <f t="shared" si="3"/>
        <v>0</v>
      </c>
    </row>
    <row r="42" spans="1:12" s="564" customFormat="1" ht="26.25">
      <c r="A42" s="559" t="s">
        <v>414</v>
      </c>
      <c r="B42" s="568">
        <f>SUM(B37:B41)</f>
        <v>0</v>
      </c>
      <c r="C42" s="568">
        <f>SUM(C37:C41)</f>
        <v>0</v>
      </c>
      <c r="D42" s="568">
        <f>SUM(D37:D41)</f>
        <v>0</v>
      </c>
      <c r="E42" s="568">
        <f t="shared" si="2"/>
        <v>0</v>
      </c>
      <c r="F42" s="563">
        <f t="shared" si="3"/>
        <v>0</v>
      </c>
      <c r="L42" s="564" t="s">
        <v>127</v>
      </c>
    </row>
    <row r="43" spans="1:6" s="541" customFormat="1" ht="26.25">
      <c r="A43" s="557" t="s">
        <v>127</v>
      </c>
      <c r="B43" s="556"/>
      <c r="C43" s="556"/>
      <c r="D43" s="556"/>
      <c r="E43" s="556"/>
      <c r="F43" s="548"/>
    </row>
    <row r="44" spans="1:6" s="564" customFormat="1" ht="26.25">
      <c r="A44" s="569" t="s">
        <v>83</v>
      </c>
      <c r="B44" s="570">
        <f>Revenue!F87-Revenue!F85</f>
        <v>0</v>
      </c>
      <c r="C44" s="570">
        <f>Revenue!H87-Revenue!H85</f>
        <v>0</v>
      </c>
      <c r="D44" s="570">
        <f>Revenue!J87-Revenue!J85</f>
        <v>0</v>
      </c>
      <c r="E44" s="570">
        <f>D44-C44</f>
        <v>0</v>
      </c>
      <c r="F44" s="563">
        <f>IF(ISBLANK(E44),"  ",IF(C44&gt;0,E44/C44,IF(E44&gt;0,1,0)))</f>
        <v>0</v>
      </c>
    </row>
    <row r="45" spans="1:6" s="541" customFormat="1" ht="26.25">
      <c r="A45" s="557" t="s">
        <v>127</v>
      </c>
      <c r="B45" s="556"/>
      <c r="C45" s="556"/>
      <c r="D45" s="556"/>
      <c r="E45" s="556"/>
      <c r="F45" s="548"/>
    </row>
    <row r="46" spans="1:6" s="564" customFormat="1" ht="26.25">
      <c r="A46" s="569" t="s">
        <v>452</v>
      </c>
      <c r="B46" s="570">
        <f>Revenue!F103</f>
        <v>0</v>
      </c>
      <c r="C46" s="570">
        <f>Revenue!H103</f>
        <v>0</v>
      </c>
      <c r="D46" s="570">
        <f>Revenue!J103</f>
        <v>0</v>
      </c>
      <c r="E46" s="570">
        <f>D46-C46</f>
        <v>0</v>
      </c>
      <c r="F46" s="563">
        <f>IF(ISBLANK(E46),"  ",IF(C46&gt;0,E46/C46,IF(E46&gt;0,1,0)))</f>
        <v>0</v>
      </c>
    </row>
    <row r="47" spans="1:6" s="541" customFormat="1" ht="26.25">
      <c r="A47" s="557" t="s">
        <v>127</v>
      </c>
      <c r="B47" s="556"/>
      <c r="C47" s="556"/>
      <c r="D47" s="556"/>
      <c r="E47" s="556"/>
      <c r="F47" s="548"/>
    </row>
    <row r="48" spans="1:6" s="564" customFormat="1" ht="26.25">
      <c r="A48" s="559" t="s">
        <v>175</v>
      </c>
      <c r="B48" s="568">
        <f>Revenue!F7+Revenue!F20+Revenue!F24+Revenue!F31+Revenue!F71</f>
        <v>0</v>
      </c>
      <c r="C48" s="568">
        <f>Revenue!H7+Revenue!H20+Revenue!H24+Revenue!H31+Revenue!H71</f>
        <v>0</v>
      </c>
      <c r="D48" s="568">
        <f>Revenue!J7+Revenue!J20+Revenue!J24+Revenue!J31+Revenue!J71</f>
        <v>0</v>
      </c>
      <c r="E48" s="568">
        <f>D48-C48</f>
        <v>0</v>
      </c>
      <c r="F48" s="563">
        <f>IF(ISBLANK(E48),"  ",IF(C48&gt;0,E48/C48,IF(E48&gt;0,1,0)))</f>
        <v>0</v>
      </c>
    </row>
    <row r="49" spans="1:6" s="541" customFormat="1" ht="26.25">
      <c r="A49" s="557" t="s">
        <v>127</v>
      </c>
      <c r="B49" s="556"/>
      <c r="C49" s="556"/>
      <c r="D49" s="556"/>
      <c r="E49" s="556"/>
      <c r="F49" s="548"/>
    </row>
    <row r="50" spans="1:6" s="564" customFormat="1" ht="26.25">
      <c r="A50" s="571" t="s">
        <v>176</v>
      </c>
      <c r="B50" s="572">
        <f>Revenue!F63</f>
        <v>0</v>
      </c>
      <c r="C50" s="572">
        <f>Revenue!H63</f>
        <v>0</v>
      </c>
      <c r="D50" s="572">
        <f>Revenue!J63</f>
        <v>0</v>
      </c>
      <c r="E50" s="572">
        <f>D50-C50</f>
        <v>0</v>
      </c>
      <c r="F50" s="563">
        <f>IF(ISBLANK(E50),"  ",IF(C50&gt;0,E50/C50,IF(E50&gt;0,1,0)))</f>
        <v>0</v>
      </c>
    </row>
    <row r="51" spans="1:6" s="541" customFormat="1" ht="26.25">
      <c r="A51" s="559"/>
      <c r="B51" s="547"/>
      <c r="C51" s="547"/>
      <c r="D51" s="547"/>
      <c r="E51" s="547"/>
      <c r="F51" s="573"/>
    </row>
    <row r="52" spans="1:6" s="564" customFormat="1" ht="26.25">
      <c r="A52" s="559" t="s">
        <v>32</v>
      </c>
      <c r="B52" s="568">
        <f>Revenue!F34</f>
        <v>0</v>
      </c>
      <c r="C52" s="568">
        <f>Revenue!H34</f>
        <v>0</v>
      </c>
      <c r="D52" s="568">
        <f>Revenue!J34</f>
        <v>0</v>
      </c>
      <c r="E52" s="572">
        <f>D52-C52</f>
        <v>0</v>
      </c>
      <c r="F52" s="563">
        <f>IF(ISBLANK(E52),"  ",IF(C52&gt;0,E52/C52,IF(E52&gt;0,1,0)))</f>
        <v>0</v>
      </c>
    </row>
    <row r="53" spans="1:6" s="541" customFormat="1" ht="26.25">
      <c r="A53" s="557"/>
      <c r="B53" s="556"/>
      <c r="C53" s="556"/>
      <c r="D53" s="556"/>
      <c r="E53" s="556"/>
      <c r="F53" s="548"/>
    </row>
    <row r="54" spans="1:6" s="564" customFormat="1" ht="26.25">
      <c r="A54" s="574" t="s">
        <v>177</v>
      </c>
      <c r="B54" s="568">
        <f>B50+B48+B46+B44+B35-B42</f>
        <v>0</v>
      </c>
      <c r="C54" s="568">
        <f>C50+C48+C46+C44+C35-C42</f>
        <v>0</v>
      </c>
      <c r="D54" s="568">
        <f>D50+D48+D46+D44+D35-D42</f>
        <v>0</v>
      </c>
      <c r="E54" s="568">
        <f>D54-C54</f>
        <v>0</v>
      </c>
      <c r="F54" s="563">
        <f>IF(ISBLANK(E54),"  ",IF(C54&gt;0,E54/C54,IF(E54&gt;0,1,0)))</f>
        <v>0</v>
      </c>
    </row>
    <row r="55" spans="1:6" s="541" customFormat="1" ht="26.25">
      <c r="A55" s="575"/>
      <c r="B55" s="556"/>
      <c r="C55" s="556"/>
      <c r="D55" s="556"/>
      <c r="E55" s="556"/>
      <c r="F55" s="548" t="s">
        <v>127</v>
      </c>
    </row>
    <row r="56" spans="1:6" s="541" customFormat="1" ht="26.25">
      <c r="A56" s="576"/>
      <c r="B56" s="547"/>
      <c r="C56" s="547"/>
      <c r="D56" s="547"/>
      <c r="E56" s="547"/>
      <c r="F56" s="549" t="s">
        <v>127</v>
      </c>
    </row>
    <row r="57" spans="1:6" s="541" customFormat="1" ht="26.25">
      <c r="A57" s="574" t="s">
        <v>178</v>
      </c>
      <c r="B57" s="547"/>
      <c r="C57" s="547"/>
      <c r="D57" s="547"/>
      <c r="E57" s="547"/>
      <c r="F57" s="549"/>
    </row>
    <row r="58" spans="1:6" s="541" customFormat="1" ht="26.25">
      <c r="A58" s="555" t="s">
        <v>179</v>
      </c>
      <c r="B58" s="547">
        <f>Instruction!F44</f>
        <v>0</v>
      </c>
      <c r="C58" s="547">
        <f>Instruction!H44</f>
        <v>0</v>
      </c>
      <c r="D58" s="547">
        <f>Instruction!J44</f>
        <v>0</v>
      </c>
      <c r="E58" s="547">
        <f aca="true" t="shared" si="4" ref="E58:E71">D58-C58</f>
        <v>0</v>
      </c>
      <c r="F58" s="552">
        <f aca="true" t="shared" si="5" ref="F58:F71">IF(ISBLANK(E58),"  ",IF(C58&gt;0,E58/C58,IF(E58&gt;0,1,0)))</f>
        <v>0</v>
      </c>
    </row>
    <row r="59" spans="1:6" s="541" customFormat="1" ht="26.25">
      <c r="A59" s="557" t="s">
        <v>180</v>
      </c>
      <c r="B59" s="556">
        <f>Research!F44</f>
        <v>0</v>
      </c>
      <c r="C59" s="556">
        <f>Research!H44</f>
        <v>0</v>
      </c>
      <c r="D59" s="556">
        <f>Research!J44</f>
        <v>0</v>
      </c>
      <c r="E59" s="556">
        <f t="shared" si="4"/>
        <v>0</v>
      </c>
      <c r="F59" s="552">
        <f t="shared" si="5"/>
        <v>0</v>
      </c>
    </row>
    <row r="60" spans="1:6" s="541" customFormat="1" ht="26.25">
      <c r="A60" s="557" t="s">
        <v>181</v>
      </c>
      <c r="B60" s="556">
        <f>'Public Service'!F44</f>
        <v>0</v>
      </c>
      <c r="C60" s="556">
        <f>'Public Service'!H44</f>
        <v>0</v>
      </c>
      <c r="D60" s="556">
        <f>'Public Service'!J44</f>
        <v>0</v>
      </c>
      <c r="E60" s="556">
        <f t="shared" si="4"/>
        <v>0</v>
      </c>
      <c r="F60" s="552">
        <f t="shared" si="5"/>
        <v>0</v>
      </c>
    </row>
    <row r="61" spans="1:6" s="541" customFormat="1" ht="26.25">
      <c r="A61" s="557" t="s">
        <v>182</v>
      </c>
      <c r="B61" s="556">
        <f>'Academic Supp'!F44</f>
        <v>0</v>
      </c>
      <c r="C61" s="556">
        <f>'Academic Supp'!H44</f>
        <v>0</v>
      </c>
      <c r="D61" s="556">
        <f>'Academic Supp'!J44</f>
        <v>0</v>
      </c>
      <c r="E61" s="556">
        <f t="shared" si="4"/>
        <v>0</v>
      </c>
      <c r="F61" s="552">
        <f t="shared" si="5"/>
        <v>0</v>
      </c>
    </row>
    <row r="62" spans="1:6" s="541" customFormat="1" ht="26.25">
      <c r="A62" s="557" t="s">
        <v>183</v>
      </c>
      <c r="B62" s="556">
        <f>'Student Services'!F44</f>
        <v>0</v>
      </c>
      <c r="C62" s="556">
        <f>'Student Services'!H44</f>
        <v>0</v>
      </c>
      <c r="D62" s="556">
        <f>'Student Services'!J44</f>
        <v>0</v>
      </c>
      <c r="E62" s="556">
        <f t="shared" si="4"/>
        <v>0</v>
      </c>
      <c r="F62" s="552">
        <f t="shared" si="5"/>
        <v>0</v>
      </c>
    </row>
    <row r="63" spans="1:6" s="541" customFormat="1" ht="26.25">
      <c r="A63" s="557" t="s">
        <v>184</v>
      </c>
      <c r="B63" s="556">
        <f>'Institutional Supp'!F44</f>
        <v>0</v>
      </c>
      <c r="C63" s="556">
        <f>'Institutional Supp'!H44</f>
        <v>0</v>
      </c>
      <c r="D63" s="556">
        <f>'Institutional Supp'!J44</f>
        <v>0</v>
      </c>
      <c r="E63" s="556">
        <f t="shared" si="4"/>
        <v>0</v>
      </c>
      <c r="F63" s="552">
        <f t="shared" si="5"/>
        <v>0</v>
      </c>
    </row>
    <row r="64" spans="1:6" s="541" customFormat="1" ht="26.25">
      <c r="A64" s="557" t="s">
        <v>185</v>
      </c>
      <c r="B64" s="556">
        <f>Scholarships!F44</f>
        <v>0</v>
      </c>
      <c r="C64" s="556">
        <f>Scholarships!H44</f>
        <v>0</v>
      </c>
      <c r="D64" s="556">
        <f>Scholarships!J44</f>
        <v>0</v>
      </c>
      <c r="E64" s="556">
        <f t="shared" si="4"/>
        <v>0</v>
      </c>
      <c r="F64" s="552">
        <f t="shared" si="5"/>
        <v>0</v>
      </c>
    </row>
    <row r="65" spans="1:6" s="541" customFormat="1" ht="26.25">
      <c r="A65" s="557" t="s">
        <v>186</v>
      </c>
      <c r="B65" s="556">
        <f>'OP&amp;M'!F44</f>
        <v>0</v>
      </c>
      <c r="C65" s="556">
        <f>'OP&amp;M'!H44</f>
        <v>0</v>
      </c>
      <c r="D65" s="556">
        <f>'OP&amp;M'!J44</f>
        <v>0</v>
      </c>
      <c r="E65" s="556">
        <f t="shared" si="4"/>
        <v>0</v>
      </c>
      <c r="F65" s="552">
        <f t="shared" si="5"/>
        <v>0</v>
      </c>
    </row>
    <row r="66" spans="1:6" s="564" customFormat="1" ht="26.25">
      <c r="A66" s="577" t="s">
        <v>187</v>
      </c>
      <c r="B66" s="562">
        <f>SUM(B58:B65)</f>
        <v>0</v>
      </c>
      <c r="C66" s="562">
        <f>SUM(C58:C65)</f>
        <v>0</v>
      </c>
      <c r="D66" s="562">
        <f>SUM(D58:D65)</f>
        <v>0</v>
      </c>
      <c r="E66" s="562">
        <f t="shared" si="4"/>
        <v>0</v>
      </c>
      <c r="F66" s="563">
        <f t="shared" si="5"/>
        <v>0</v>
      </c>
    </row>
    <row r="67" spans="1:6" s="541" customFormat="1" ht="26.25">
      <c r="A67" s="557" t="s">
        <v>188</v>
      </c>
      <c r="B67" s="556">
        <f>Hospitals!F44</f>
        <v>0</v>
      </c>
      <c r="C67" s="556">
        <f>Hospitals!H44</f>
        <v>0</v>
      </c>
      <c r="D67" s="556">
        <f>Hospitals!J44</f>
        <v>0</v>
      </c>
      <c r="E67" s="556">
        <f t="shared" si="4"/>
        <v>0</v>
      </c>
      <c r="F67" s="552">
        <f t="shared" si="5"/>
        <v>0</v>
      </c>
    </row>
    <row r="68" spans="1:6" s="541" customFormat="1" ht="26.25">
      <c r="A68" s="557" t="s">
        <v>189</v>
      </c>
      <c r="B68" s="556">
        <f>Transfers!F44</f>
        <v>0</v>
      </c>
      <c r="C68" s="556">
        <f>Transfers!H44</f>
        <v>0</v>
      </c>
      <c r="D68" s="556">
        <f>Transfers!J44</f>
        <v>0</v>
      </c>
      <c r="E68" s="556">
        <f t="shared" si="4"/>
        <v>0</v>
      </c>
      <c r="F68" s="552">
        <f t="shared" si="5"/>
        <v>0</v>
      </c>
    </row>
    <row r="69" spans="1:6" s="541" customFormat="1" ht="26.25">
      <c r="A69" s="557" t="s">
        <v>190</v>
      </c>
      <c r="B69" s="556">
        <f>Athletics!U21+Athletics!U23-Athletics!AA40</f>
        <v>0</v>
      </c>
      <c r="C69" s="556">
        <f>Athletics!V21+Athletics!V23-Athletics!AB40</f>
        <v>0</v>
      </c>
      <c r="D69" s="556">
        <f>Athletics!W21+Athletics!W23-Athletics!AC40</f>
        <v>0</v>
      </c>
      <c r="E69" s="556">
        <f t="shared" si="4"/>
        <v>0</v>
      </c>
      <c r="F69" s="552">
        <f t="shared" si="5"/>
        <v>0</v>
      </c>
    </row>
    <row r="70" spans="1:6" s="541" customFormat="1" ht="26.25">
      <c r="A70" s="557" t="s">
        <v>191</v>
      </c>
      <c r="B70" s="556">
        <f>Other!F44</f>
        <v>0</v>
      </c>
      <c r="C70" s="556">
        <f>Other!H44</f>
        <v>0</v>
      </c>
      <c r="D70" s="556">
        <f>Other!J44</f>
        <v>0</v>
      </c>
      <c r="E70" s="556">
        <f t="shared" si="4"/>
        <v>0</v>
      </c>
      <c r="F70" s="552">
        <f t="shared" si="5"/>
        <v>0</v>
      </c>
    </row>
    <row r="71" spans="1:6" s="564" customFormat="1" ht="26.25">
      <c r="A71" s="578" t="s">
        <v>192</v>
      </c>
      <c r="B71" s="579">
        <f>B70+B69+B68+B67+B66</f>
        <v>0</v>
      </c>
      <c r="C71" s="579">
        <f>C70+C69+C68+C67+C66</f>
        <v>0</v>
      </c>
      <c r="D71" s="579">
        <f>D70+D69+D68+D67+D66</f>
        <v>0</v>
      </c>
      <c r="E71" s="579">
        <f t="shared" si="4"/>
        <v>0</v>
      </c>
      <c r="F71" s="563">
        <f t="shared" si="5"/>
        <v>0</v>
      </c>
    </row>
    <row r="72" spans="1:6" s="541" customFormat="1" ht="26.25">
      <c r="A72" s="576"/>
      <c r="B72" s="547"/>
      <c r="C72" s="547"/>
      <c r="D72" s="547"/>
      <c r="E72" s="547"/>
      <c r="F72" s="549"/>
    </row>
    <row r="73" spans="1:6" s="541" customFormat="1" ht="26.25">
      <c r="A73" s="574" t="s">
        <v>193</v>
      </c>
      <c r="B73" s="547"/>
      <c r="C73" s="547"/>
      <c r="D73" s="547"/>
      <c r="E73" s="547"/>
      <c r="F73" s="549"/>
    </row>
    <row r="74" spans="1:6" s="541" customFormat="1" ht="26.25">
      <c r="A74" s="555" t="s">
        <v>194</v>
      </c>
      <c r="B74" s="551">
        <f>Instruction!F7+Research!F7+'Public Service'!F7+'Academic Supp'!F7+'Student Services'!F7+'Institutional Supp'!F7+Scholarships!F7+'OP&amp;M'!F7+Hospitals!F7+Transfers!F7+Other!F7</f>
        <v>0</v>
      </c>
      <c r="C74" s="551">
        <f>Instruction!H7+Research!H7+'Public Service'!H7+'Academic Supp'!H7+'Student Services'!H7+'Institutional Supp'!H7+Scholarships!H7+'OP&amp;M'!H7+Hospitals!H7+Transfers!H7+Other!H7</f>
        <v>0</v>
      </c>
      <c r="D74" s="551">
        <f>Instruction!J7+Research!J7+'Public Service'!J7+'Academic Supp'!J7+'Student Services'!J7+'Institutional Supp'!J7+Scholarships!J7+'OP&amp;M'!J7+Hospitals!J7+Transfers!J7+Other!J7</f>
        <v>0</v>
      </c>
      <c r="E74" s="547">
        <f aca="true" t="shared" si="6" ref="E74:E92">D74-C74</f>
        <v>0</v>
      </c>
      <c r="F74" s="552">
        <f aca="true" t="shared" si="7" ref="F74:F92">IF(ISBLANK(E74),"  ",IF(C74&gt;0,E74/C74,IF(E74&gt;0,1,0)))</f>
        <v>0</v>
      </c>
    </row>
    <row r="75" spans="1:6" s="541" customFormat="1" ht="26.25">
      <c r="A75" s="557" t="s">
        <v>195</v>
      </c>
      <c r="B75" s="554">
        <f>Instruction!F8+Research!F8+'Public Service'!F8+'Academic Supp'!F8+'Student Services'!F8+'Institutional Supp'!F8+Scholarships!F8+'OP&amp;M'!F8+Hospitals!F8+Transfers!F8+Other!F8</f>
        <v>0</v>
      </c>
      <c r="C75" s="551">
        <f>Instruction!H8+Research!H8+'Public Service'!H8+'Academic Supp'!H8+'Student Services'!H8+'Institutional Supp'!H8+Scholarships!H8+'OP&amp;M'!H8+Hospitals!H8+Transfers!H8+Other!H8</f>
        <v>0</v>
      </c>
      <c r="D75" s="551">
        <f>Instruction!J8+Research!J8+'Public Service'!J8+'Academic Supp'!J8+'Student Services'!J8+'Institutional Supp'!J8+Scholarships!J8+'OP&amp;M'!J8+Hospitals!J8+Transfers!J8+Other!J8</f>
        <v>0</v>
      </c>
      <c r="E75" s="556">
        <f t="shared" si="6"/>
        <v>0</v>
      </c>
      <c r="F75" s="552">
        <f t="shared" si="7"/>
        <v>0</v>
      </c>
    </row>
    <row r="76" spans="1:6" s="541" customFormat="1" ht="26.25">
      <c r="A76" s="557" t="s">
        <v>196</v>
      </c>
      <c r="B76" s="547">
        <f>Instruction!F9+Research!F9+'Public Service'!F9+'Academic Supp'!F9+'Student Services'!F9+'Institutional Supp'!F9+Scholarships!F9+'OP&amp;M'!F9+Hospitals!F9+Transfers!F9+Other!F9</f>
        <v>0</v>
      </c>
      <c r="C76" s="551">
        <f>Instruction!H9+Research!H9+'Public Service'!H9+'Academic Supp'!H9+'Student Services'!H9+'Institutional Supp'!H9+Scholarships!H9+'OP&amp;M'!H9+Hospitals!H9+Transfers!H9+Other!H9</f>
        <v>0</v>
      </c>
      <c r="D76" s="551">
        <f>Instruction!J9+Research!J9+'Public Service'!J9+'Academic Supp'!J9+'Student Services'!J9+'Institutional Supp'!J9+Scholarships!J9+'OP&amp;M'!J9+Hospitals!J9+Transfers!J9+Other!J9</f>
        <v>0</v>
      </c>
      <c r="E76" s="556">
        <f t="shared" si="6"/>
        <v>0</v>
      </c>
      <c r="F76" s="552">
        <f t="shared" si="7"/>
        <v>0</v>
      </c>
    </row>
    <row r="77" spans="1:6" s="564" customFormat="1" ht="26.25">
      <c r="A77" s="577" t="s">
        <v>197</v>
      </c>
      <c r="B77" s="579">
        <f>SUM(B74:B76)</f>
        <v>0</v>
      </c>
      <c r="C77" s="579">
        <f>SUM(C74:C76)</f>
        <v>0</v>
      </c>
      <c r="D77" s="579">
        <f>SUM(D74:D76)</f>
        <v>0</v>
      </c>
      <c r="E77" s="562">
        <f t="shared" si="6"/>
        <v>0</v>
      </c>
      <c r="F77" s="563">
        <f t="shared" si="7"/>
        <v>0</v>
      </c>
    </row>
    <row r="78" spans="1:6" s="541" customFormat="1" ht="26.25">
      <c r="A78" s="557" t="s">
        <v>198</v>
      </c>
      <c r="B78" s="554">
        <f>Instruction!F12+Research!F12+'Public Service'!F12+'Academic Supp'!F12+'Student Services'!F12+'Institutional Supp'!F12+Scholarships!F12+'OP&amp;M'!F12+Hospitals!F12+Transfers!F12+Other!F12</f>
        <v>0</v>
      </c>
      <c r="C78" s="554">
        <f>Instruction!H12+Research!H12+'Public Service'!H12+'Academic Supp'!H12+'Student Services'!H12+'Institutional Supp'!H12+Scholarships!H12+'OP&amp;M'!H12+Hospitals!H12+Transfers!H12+Other!H12</f>
        <v>0</v>
      </c>
      <c r="D78" s="554">
        <f>Instruction!J12+Research!J12+'Public Service'!J12+'Academic Supp'!J12+'Student Services'!J12+'Institutional Supp'!J12+Scholarships!J12+'OP&amp;M'!J12+Hospitals!J12+Transfers!J12+Other!J12</f>
        <v>0</v>
      </c>
      <c r="E78" s="556">
        <f t="shared" si="6"/>
        <v>0</v>
      </c>
      <c r="F78" s="552">
        <f t="shared" si="7"/>
        <v>0</v>
      </c>
    </row>
    <row r="79" spans="1:6" s="541" customFormat="1" ht="26.25">
      <c r="A79" s="557" t="s">
        <v>199</v>
      </c>
      <c r="B79" s="551">
        <f>Instruction!F14+Research!F14+'Public Service'!F14+'Academic Supp'!F14+'Student Services'!F14+'Institutional Supp'!F14+Scholarships!F14+'OP&amp;M'!F14+Hospitals!F14+Transfers!F14+Other!F14</f>
        <v>0</v>
      </c>
      <c r="C79" s="551">
        <f>Instruction!H14+Research!H14+'Public Service'!H14+'Academic Supp'!H14+'Student Services'!H14+'Institutional Supp'!H14+Scholarships!H14+'OP&amp;M'!H14+Hospitals!H14+Transfers!H14+Other!H14</f>
        <v>0</v>
      </c>
      <c r="D79" s="551">
        <f>Instruction!J14+Research!J14+'Public Service'!J14+'Academic Supp'!J14+'Student Services'!J14+'Institutional Supp'!J14+Scholarships!J14+'OP&amp;M'!J14+Hospitals!J14+Transfers!J14+Other!J14</f>
        <v>0</v>
      </c>
      <c r="E79" s="556">
        <f t="shared" si="6"/>
        <v>0</v>
      </c>
      <c r="F79" s="552">
        <f t="shared" si="7"/>
        <v>0</v>
      </c>
    </row>
    <row r="80" spans="1:6" s="541" customFormat="1" ht="26.25">
      <c r="A80" s="557" t="s">
        <v>200</v>
      </c>
      <c r="B80" s="547">
        <f>Instruction!F16+Research!F16+'Public Service'!F16+'Academic Supp'!F16+'Student Services'!F16+'Institutional Supp'!F16+Scholarships!F16+'OP&amp;M'!F16+Hospitals!F16+Transfers!F16+Other!F16</f>
        <v>0</v>
      </c>
      <c r="C80" s="547">
        <f>Instruction!H16+Research!H16+'Public Service'!H16+'Academic Supp'!H16+'Student Services'!H16+'Institutional Supp'!H16+Scholarships!H16+'OP&amp;M'!H16+Hospitals!H16+Transfers!H16+Other!H16</f>
        <v>0</v>
      </c>
      <c r="D80" s="547">
        <f>Instruction!J16+Research!J16+'Public Service'!J16+'Academic Supp'!J16+'Student Services'!J16+'Institutional Supp'!J16+Scholarships!J16+'OP&amp;M'!J16+Hospitals!J16+Transfers!J16+Other!J16</f>
        <v>0</v>
      </c>
      <c r="E80" s="556">
        <f t="shared" si="6"/>
        <v>0</v>
      </c>
      <c r="F80" s="552">
        <f t="shared" si="7"/>
        <v>0</v>
      </c>
    </row>
    <row r="81" spans="1:6" s="564" customFormat="1" ht="26.25">
      <c r="A81" s="560" t="s">
        <v>201</v>
      </c>
      <c r="B81" s="579">
        <f>SUM(B78:B80)</f>
        <v>0</v>
      </c>
      <c r="C81" s="579">
        <f>SUM(C78:C80)</f>
        <v>0</v>
      </c>
      <c r="D81" s="579">
        <f>SUM(D78:D80)</f>
        <v>0</v>
      </c>
      <c r="E81" s="562">
        <f t="shared" si="6"/>
        <v>0</v>
      </c>
      <c r="F81" s="563">
        <f t="shared" si="7"/>
        <v>0</v>
      </c>
    </row>
    <row r="82" spans="1:6" s="541" customFormat="1" ht="26.25">
      <c r="A82" s="557" t="s">
        <v>202</v>
      </c>
      <c r="B82" s="547">
        <f>Instruction!F27+Research!F27+'Public Service'!F27+'Academic Supp'!F27+'Student Services'!F27+'Institutional Supp'!F27+Scholarships!F27+'OP&amp;M'!F27+Hospitals!F27+Transfers!F27+Other!F27</f>
        <v>0</v>
      </c>
      <c r="C82" s="547">
        <f>Instruction!H27+Research!H27+'Public Service'!H27+'Academic Supp'!H27+'Student Services'!H27+'Institutional Supp'!H27+Scholarships!H27+'OP&amp;M'!H27+Hospitals!H27+Transfers!H27+Other!H27</f>
        <v>0</v>
      </c>
      <c r="D82" s="547">
        <f>Instruction!J27+Research!J27+'Public Service'!J27+'Academic Supp'!J27+'Student Services'!J27+'Institutional Supp'!J27+Scholarships!J27+'OP&amp;M'!J27+Hospitals!J27+Transfers!J27++Other!J27</f>
        <v>0</v>
      </c>
      <c r="E82" s="556">
        <f t="shared" si="6"/>
        <v>0</v>
      </c>
      <c r="F82" s="552">
        <f t="shared" si="7"/>
        <v>0</v>
      </c>
    </row>
    <row r="83" spans="1:6" s="541" customFormat="1" ht="26.25">
      <c r="A83" s="557" t="s">
        <v>203</v>
      </c>
      <c r="B83" s="556">
        <f>Instruction!F29+Research!F29+'Public Service'!F29+'Academic Supp'!F29+'Student Services'!F29+'Institutional Supp'!F29+Scholarships!F29+'OP&amp;M'!F29+Hospitals!F29+Transfers!F29+Other!F29+Athletics!U21+Athletics!U23-Athletics!AA40</f>
        <v>0</v>
      </c>
      <c r="C83" s="556">
        <f>Instruction!H29+Research!H29+'Public Service'!H29+'Academic Supp'!H29+'Student Services'!H29+'Institutional Supp'!H29+Scholarships!H29+'OP&amp;M'!H29+Hospitals!H29+Transfers!H29+Other!H29+Athletics!V21+Athletics!V23-Athletics!AB40</f>
        <v>0</v>
      </c>
      <c r="D83" s="556">
        <f>Instruction!J29+Research!J29+'Public Service'!J29+'Academic Supp'!J29+'Student Services'!J29+'Institutional Supp'!J29+Scholarships!J29+'OP&amp;M'!J29+Hospitals!J29+Transfers!J29+Other!J29+Athletics!W21+Athletics!W23-Athletics!AC40</f>
        <v>0</v>
      </c>
      <c r="E83" s="556">
        <f t="shared" si="6"/>
        <v>0</v>
      </c>
      <c r="F83" s="552">
        <f t="shared" si="7"/>
        <v>0</v>
      </c>
    </row>
    <row r="84" spans="1:6" s="541" customFormat="1" ht="26.25">
      <c r="A84" s="557" t="s">
        <v>204</v>
      </c>
      <c r="B84" s="556">
        <f>Instruction!F37+Research!F37+'Public Service'!F37+'Academic Supp'!F37+'Student Services'!F37+'Institutional Supp'!F37+Scholarships!F37+'OP&amp;M'!F37+Hospitals!F37+Transfers!F37+Other!F37</f>
        <v>0</v>
      </c>
      <c r="C84" s="556">
        <f>Instruction!H37+Research!H37+'Public Service'!H37+'Academic Supp'!H37+'Student Services'!H37+'Institutional Supp'!H37+Scholarships!H37+'OP&amp;M'!H37+Hospitals!H37+Transfers!H37+Other!H37</f>
        <v>0</v>
      </c>
      <c r="D84" s="556">
        <f>Instruction!J37+Research!J37+'Public Service'!J37+'Academic Supp'!J37+'Student Services'!J37+'Institutional Supp'!J37+Scholarships!J37+'OP&amp;M'!J37+Hospitals!J37+Transfers!J37+Other!J37</f>
        <v>0</v>
      </c>
      <c r="E84" s="556">
        <f t="shared" si="6"/>
        <v>0</v>
      </c>
      <c r="F84" s="552">
        <f t="shared" si="7"/>
        <v>0</v>
      </c>
    </row>
    <row r="85" spans="1:6" s="541" customFormat="1" ht="26.25">
      <c r="A85" s="557" t="s">
        <v>205</v>
      </c>
      <c r="B85" s="556">
        <f>Instruction!F39+Research!F39+'Public Service'!F39+'Academic Supp'!F39+'Student Services'!F39+'Institutional Supp'!F39+Scholarships!F39+'OP&amp;M'!F39+Hospitals!F39+Transfers!F39+Other!F39</f>
        <v>0</v>
      </c>
      <c r="C85" s="556">
        <f>Instruction!H39+Research!H39+'Public Service'!H39+'Academic Supp'!H39+'Student Services'!H39+'Institutional Supp'!H39+Scholarships!H39+'OP&amp;M'!H39+Hospitals!H39+Transfers!H39+Other!H39</f>
        <v>0</v>
      </c>
      <c r="D85" s="556">
        <f>Instruction!J39+Research!J39+'Public Service'!J39+'Academic Supp'!J39+'Student Services'!J39+'Institutional Supp'!J39+Scholarships!J39+'OP&amp;M'!J39+Hospitals!J39+Transfers!J39+Other!J39</f>
        <v>0</v>
      </c>
      <c r="E85" s="556">
        <f t="shared" si="6"/>
        <v>0</v>
      </c>
      <c r="F85" s="552">
        <f t="shared" si="7"/>
        <v>0</v>
      </c>
    </row>
    <row r="86" spans="1:6" s="564" customFormat="1" ht="26.25">
      <c r="A86" s="560" t="s">
        <v>206</v>
      </c>
      <c r="B86" s="562">
        <f>SUM(B82:B85)</f>
        <v>0</v>
      </c>
      <c r="C86" s="562">
        <f>SUM(C82:C85)</f>
        <v>0</v>
      </c>
      <c r="D86" s="562">
        <f>SUM(D82:D85)</f>
        <v>0</v>
      </c>
      <c r="E86" s="562">
        <f t="shared" si="6"/>
        <v>0</v>
      </c>
      <c r="F86" s="563">
        <f t="shared" si="7"/>
        <v>0</v>
      </c>
    </row>
    <row r="87" spans="1:6" s="541" customFormat="1" ht="26.25">
      <c r="A87" s="557" t="s">
        <v>207</v>
      </c>
      <c r="B87" s="556">
        <f>Instruction!F32+Instruction!F34+Research!F32+Research!F34+'Public Service'!F32+'Public Service'!F34+'Academic Supp'!F32+'Academic Supp'!F34+'Student Services'!F32+'Student Services'!F34+'Institutional Supp'!F32+'Institutional Supp'!F34+Scholarships!F32+Scholarships!F34+'OP&amp;M'!F32+'OP&amp;M'!F34+Hospitals!F32+Hospitals!F34+Transfers!F32+Transfers!F34+Other!F32+Other!F34</f>
        <v>0</v>
      </c>
      <c r="C87" s="556">
        <f>Instruction!H32+Instruction!H34+Research!H32+Research!H34+'Public Service'!H32+'Public Service'!H34+'Academic Supp'!H32+'Academic Supp'!H34+'Student Services'!H32+'Student Services'!H34+'Institutional Supp'!H32+'Institutional Supp'!H34+Scholarships!H32+Scholarships!H34+'OP&amp;M'!H32+'OP&amp;M'!H34+Hospitals!H32+Hospitals!H34+Transfers!H32+Transfers!H34+Other!H32+Other!H34</f>
        <v>0</v>
      </c>
      <c r="D87" s="556">
        <f>Instruction!J32+Instruction!J34+Research!J32+Research!J34+'Public Service'!J32+'Public Service'!J34+'Academic Supp'!J32+'Academic Supp'!J34+'Student Services'!J32+'Student Services'!J34+'Institutional Supp'!J32+'Institutional Supp'!J34+Scholarships!J32+Scholarships!J34+'OP&amp;M'!J32+'OP&amp;M'!J34+Hospitals!J32+Hospitals!J34+Transfers!J32+Transfers!J34+Other!J32+Other!J34</f>
        <v>0</v>
      </c>
      <c r="E87" s="556">
        <f t="shared" si="6"/>
        <v>0</v>
      </c>
      <c r="F87" s="552">
        <f t="shared" si="7"/>
        <v>0</v>
      </c>
    </row>
    <row r="88" spans="1:6" s="541" customFormat="1" ht="26.25">
      <c r="A88" s="557" t="s">
        <v>208</v>
      </c>
      <c r="B88" s="556">
        <f>Instruction!F31+Research!F31+'Public Service'!F31+'Academic Supp'!F31+'Student Services'!F31+'Institutional Supp'!F31+Scholarships!F31+'OP&amp;M'!F31+Hospitals!F31+Transfers!F31+Other!F31</f>
        <v>0</v>
      </c>
      <c r="C88" s="556">
        <f>Instruction!H31+Research!H31+'Public Service'!H31+'Academic Supp'!H31+'Student Services'!H31+'Institutional Supp'!H31+Scholarships!H31+'OP&amp;M'!H31+Hospitals!H31+Transfers!H31+Other!H31</f>
        <v>0</v>
      </c>
      <c r="D88" s="556">
        <f>Instruction!J31+Research!J31+'Public Service'!J31+'Academic Supp'!J31+'Student Services'!J31+'Institutional Supp'!J31+Scholarships!J31+'OP&amp;M'!J31+Hospitals!J31+Transfers!J31+Other!J31</f>
        <v>0</v>
      </c>
      <c r="E88" s="556">
        <f t="shared" si="6"/>
        <v>0</v>
      </c>
      <c r="F88" s="552">
        <f t="shared" si="7"/>
        <v>0</v>
      </c>
    </row>
    <row r="89" spans="1:6" s="541" customFormat="1" ht="26.25">
      <c r="A89" s="566" t="s">
        <v>209</v>
      </c>
      <c r="B89" s="556">
        <f>Instruction!F33+Research!F33+'Public Service'!F33+'Academic Supp'!F33+'Student Services'!F33+'Institutional Supp'!F33+Scholarships!F33+'OP&amp;M'!F33+Hospitals!F33+Transfers!F33+Other!F33</f>
        <v>0</v>
      </c>
      <c r="C89" s="556">
        <f>Instruction!H33+Research!H33+'Public Service'!H33+'Academic Supp'!H33+'Student Services'!H33+'Institutional Supp'!H33+Scholarships!H33+'OP&amp;M'!H33+Hospitals!H33+Transfers!H33+Other!H33</f>
        <v>0</v>
      </c>
      <c r="D89" s="556">
        <f>Instruction!J33+Research!J33+'Public Service'!J33+'Academic Supp'!J33+'Student Services'!J33+'Institutional Supp'!J33+Scholarships!J33+'OP&amp;M'!J33+Hospitals!J33+Transfers!J33++Other!J33</f>
        <v>0</v>
      </c>
      <c r="E89" s="556">
        <f t="shared" si="6"/>
        <v>0</v>
      </c>
      <c r="F89" s="552">
        <f t="shared" si="7"/>
        <v>0</v>
      </c>
    </row>
    <row r="90" spans="1:6" s="564" customFormat="1" ht="26.25">
      <c r="A90" s="580" t="s">
        <v>210</v>
      </c>
      <c r="B90" s="579">
        <f>SUM(B87:B89)</f>
        <v>0</v>
      </c>
      <c r="C90" s="579">
        <f>SUM(C87:C89)</f>
        <v>0</v>
      </c>
      <c r="D90" s="579">
        <f>SUM(D87:D89)</f>
        <v>0</v>
      </c>
      <c r="E90" s="579">
        <f t="shared" si="6"/>
        <v>0</v>
      </c>
      <c r="F90" s="563">
        <f t="shared" si="7"/>
        <v>0</v>
      </c>
    </row>
    <row r="91" spans="1:6" s="541" customFormat="1" ht="26.25">
      <c r="A91" s="566" t="s">
        <v>314</v>
      </c>
      <c r="B91" s="556">
        <f>Instruction!F42+Research!F42+'Public Service'!F42+'Academic Supp'!F42+'Student Services'!F41+'Institutional Supp'!F41+Scholarships!F41+'OP&amp;M'!F41+Hospitals!F41+Transfers!F41+Other!F41</f>
        <v>0</v>
      </c>
      <c r="C91" s="556">
        <f>Instruction!H42+Research!H42+'Public Service'!H42+'Academic Supp'!H42+'Student Services'!H41+'Institutional Supp'!H41+Scholarships!H41+'OP&amp;M'!H41+Hospitals!H41+Transfers!H41+Other!H41</f>
        <v>0</v>
      </c>
      <c r="D91" s="554">
        <f>Instruction!J42+Research!J42+'Public Service'!J42+'Academic Supp'!J42+'Student Services'!J41+'Institutional Supp'!J41+Scholarships!J41+'OP&amp;M'!J41+Hospitals!J41+Transfers!J41+Other!J41</f>
        <v>0</v>
      </c>
      <c r="E91" s="556">
        <f t="shared" si="6"/>
        <v>0</v>
      </c>
      <c r="F91" s="552">
        <f t="shared" si="7"/>
        <v>0</v>
      </c>
    </row>
    <row r="92" spans="1:6" s="564" customFormat="1" ht="27" thickBot="1">
      <c r="A92" s="581" t="s">
        <v>192</v>
      </c>
      <c r="B92" s="582">
        <f>B90+B86+B81+B77+B91</f>
        <v>0</v>
      </c>
      <c r="C92" s="582">
        <f>C90+C86+C81+C77+C91</f>
        <v>0</v>
      </c>
      <c r="D92" s="583">
        <f>D90+D86+D81+D77+D91</f>
        <v>0</v>
      </c>
      <c r="E92" s="582">
        <f t="shared" si="6"/>
        <v>0</v>
      </c>
      <c r="F92" s="584">
        <f t="shared" si="7"/>
        <v>0</v>
      </c>
    </row>
    <row r="93" spans="1:8" s="18" customFormat="1" ht="31.5">
      <c r="A93" s="171"/>
      <c r="B93" s="172"/>
      <c r="C93" s="172"/>
      <c r="D93" s="172"/>
      <c r="E93" s="172"/>
      <c r="F93" s="173" t="s">
        <v>127</v>
      </c>
      <c r="G93" s="174"/>
      <c r="H93" s="174"/>
    </row>
    <row r="94" spans="1:8" s="18" customFormat="1" ht="31.5">
      <c r="A94" s="175" t="s">
        <v>399</v>
      </c>
      <c r="B94" s="176"/>
      <c r="C94" s="176"/>
      <c r="D94" s="176"/>
      <c r="E94" s="176"/>
      <c r="F94" s="177"/>
      <c r="G94" s="174"/>
      <c r="H94" s="174"/>
    </row>
    <row r="95" spans="1:8" s="18" customFormat="1" ht="31.5">
      <c r="A95" s="175" t="s">
        <v>211</v>
      </c>
      <c r="B95" s="176"/>
      <c r="C95" s="176"/>
      <c r="D95" s="176"/>
      <c r="E95" s="176"/>
      <c r="F95" s="177"/>
      <c r="G95" s="174"/>
      <c r="H95" s="174"/>
    </row>
    <row r="96" spans="1:6" ht="15.75">
      <c r="A96" s="15" t="s">
        <v>127</v>
      </c>
      <c r="B96" s="84"/>
      <c r="C96" s="84"/>
      <c r="D96" s="84"/>
      <c r="E96" s="84"/>
      <c r="F96" s="106"/>
    </row>
  </sheetData>
  <sheetProtection/>
  <printOptions/>
  <pageMargins left="0.7" right="0.7" top="0.75" bottom="0.75" header="0.3" footer="0.3"/>
  <pageSetup fitToHeight="1" fitToWidth="1" horizontalDpi="600" verticalDpi="600" orientation="portrait" scale="2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5"/>
  <sheetViews>
    <sheetView zoomScale="40" zoomScaleNormal="40" zoomScalePageLayoutView="0" workbookViewId="0" topLeftCell="A1">
      <selection activeCell="E6" sqref="E6"/>
    </sheetView>
  </sheetViews>
  <sheetFormatPr defaultColWidth="12.421875" defaultRowHeight="15"/>
  <cols>
    <col min="1" max="1" width="149.8515625" style="24" customWidth="1"/>
    <col min="2" max="4" width="39.57421875" style="84" customWidth="1"/>
    <col min="5" max="5" width="45.8515625" style="84" customWidth="1"/>
    <col min="6" max="6" width="21.57421875" style="24" customWidth="1"/>
    <col min="7" max="7" width="16.7109375" style="24" customWidth="1"/>
    <col min="8" max="16384" width="12.421875" style="24" customWidth="1"/>
  </cols>
  <sheetData>
    <row r="1" spans="1:12" s="21" customFormat="1" ht="45">
      <c r="A1" s="13" t="s">
        <v>142</v>
      </c>
      <c r="B1" s="58"/>
      <c r="C1" s="59" t="s">
        <v>89</v>
      </c>
      <c r="D1" s="89">
        <f>Revenue!B2</f>
        <v>0</v>
      </c>
      <c r="E1" s="60"/>
      <c r="F1" s="52"/>
      <c r="G1" s="49"/>
      <c r="H1" s="49"/>
      <c r="I1" s="49"/>
      <c r="J1" s="49"/>
      <c r="K1" s="49"/>
      <c r="L1" s="49"/>
    </row>
    <row r="2" spans="1:12" s="21" customFormat="1" ht="45">
      <c r="A2" s="13" t="s">
        <v>216</v>
      </c>
      <c r="B2" s="58"/>
      <c r="C2" s="58"/>
      <c r="D2" s="58"/>
      <c r="E2" s="58"/>
      <c r="F2" s="19"/>
      <c r="G2" s="19"/>
      <c r="H2" s="19"/>
      <c r="I2" s="19"/>
      <c r="J2" s="19"/>
      <c r="K2" s="19"/>
      <c r="L2" s="19"/>
    </row>
    <row r="3" spans="1:12" s="21" customFormat="1" ht="45.75" thickBot="1">
      <c r="A3" s="14" t="s">
        <v>217</v>
      </c>
      <c r="B3" s="61"/>
      <c r="C3" s="61"/>
      <c r="D3" s="61"/>
      <c r="E3" s="61"/>
      <c r="F3" s="49"/>
      <c r="G3" s="49"/>
      <c r="H3" s="49"/>
      <c r="I3" s="49"/>
      <c r="J3" s="49"/>
      <c r="K3" s="49"/>
      <c r="L3" s="49"/>
    </row>
    <row r="4" spans="1:12" ht="36" thickTop="1">
      <c r="A4" s="22" t="s">
        <v>218</v>
      </c>
      <c r="B4" s="62" t="s">
        <v>247</v>
      </c>
      <c r="C4" s="62" t="s">
        <v>219</v>
      </c>
      <c r="D4" s="62" t="s">
        <v>219</v>
      </c>
      <c r="E4" s="63" t="s">
        <v>220</v>
      </c>
      <c r="F4" s="50"/>
      <c r="G4" s="51"/>
      <c r="H4" s="51"/>
      <c r="I4" s="51"/>
      <c r="J4" s="51"/>
      <c r="K4" s="51"/>
      <c r="L4" s="51"/>
    </row>
    <row r="5" spans="1:6" ht="35.25">
      <c r="A5" s="25"/>
      <c r="B5" s="64" t="s">
        <v>462</v>
      </c>
      <c r="C5" s="64" t="s">
        <v>462</v>
      </c>
      <c r="D5" s="64" t="s">
        <v>479</v>
      </c>
      <c r="E5" s="65" t="s">
        <v>462</v>
      </c>
      <c r="F5" s="23"/>
    </row>
    <row r="6" spans="1:6" ht="35.25">
      <c r="A6" s="26" t="s">
        <v>221</v>
      </c>
      <c r="B6" s="66"/>
      <c r="C6" s="66"/>
      <c r="D6" s="66"/>
      <c r="E6" s="67"/>
      <c r="F6" s="23"/>
    </row>
    <row r="7" spans="1:6" ht="34.5">
      <c r="A7" s="25" t="s">
        <v>222</v>
      </c>
      <c r="B7" s="68">
        <f>Revenue!F81</f>
        <v>0</v>
      </c>
      <c r="C7" s="68">
        <f>Revenue!H81</f>
        <v>0</v>
      </c>
      <c r="D7" s="68">
        <f>Revenue!J81</f>
        <v>0</v>
      </c>
      <c r="E7" s="69">
        <f aca="true" t="shared" si="0" ref="E7:E12">D7-C7</f>
        <v>0</v>
      </c>
      <c r="F7" s="23"/>
    </row>
    <row r="8" spans="1:6" ht="34.5">
      <c r="A8" s="27" t="s">
        <v>223</v>
      </c>
      <c r="B8" s="70">
        <f>Revenue!F82</f>
        <v>0</v>
      </c>
      <c r="C8" s="70">
        <f>Revenue!H82</f>
        <v>0</v>
      </c>
      <c r="D8" s="70">
        <f>Revenue!J82</f>
        <v>0</v>
      </c>
      <c r="E8" s="71">
        <f t="shared" si="0"/>
        <v>0</v>
      </c>
      <c r="F8" s="23"/>
    </row>
    <row r="9" spans="1:6" ht="34.5">
      <c r="A9" s="28" t="s">
        <v>270</v>
      </c>
      <c r="B9" s="70">
        <f>Revenue!F83</f>
        <v>0</v>
      </c>
      <c r="C9" s="70">
        <f>Revenue!H83</f>
        <v>0</v>
      </c>
      <c r="D9" s="70">
        <f>Revenue!J83</f>
        <v>0</v>
      </c>
      <c r="E9" s="71">
        <f t="shared" si="0"/>
        <v>0</v>
      </c>
      <c r="F9" s="23"/>
    </row>
    <row r="10" spans="1:6" ht="34.5">
      <c r="A10" s="29" t="s">
        <v>224</v>
      </c>
      <c r="B10" s="70">
        <f>Revenue!F84</f>
        <v>0</v>
      </c>
      <c r="C10" s="70">
        <f>Revenue!H84</f>
        <v>0</v>
      </c>
      <c r="D10" s="70">
        <f>Revenue!J84</f>
        <v>0</v>
      </c>
      <c r="E10" s="71">
        <f t="shared" si="0"/>
        <v>0</v>
      </c>
      <c r="F10" s="23"/>
    </row>
    <row r="11" spans="1:6" ht="34.5">
      <c r="A11" s="29" t="s">
        <v>271</v>
      </c>
      <c r="B11" s="70">
        <f>Revenue!F86</f>
        <v>0</v>
      </c>
      <c r="C11" s="70">
        <f>Revenue!H86</f>
        <v>0</v>
      </c>
      <c r="D11" s="70">
        <f>Revenue!J86</f>
        <v>0</v>
      </c>
      <c r="E11" s="71">
        <f t="shared" si="0"/>
        <v>0</v>
      </c>
      <c r="F11" s="23"/>
    </row>
    <row r="12" spans="1:6" s="56" customFormat="1" ht="35.25">
      <c r="A12" s="30" t="s">
        <v>225</v>
      </c>
      <c r="B12" s="72">
        <f>B10+B9+B8+B7+B11</f>
        <v>0</v>
      </c>
      <c r="C12" s="72">
        <f>C10+C9+C8+C7+C11</f>
        <v>0</v>
      </c>
      <c r="D12" s="72">
        <f>D10+D9+D8+D7+D11</f>
        <v>0</v>
      </c>
      <c r="E12" s="73">
        <f t="shared" si="0"/>
        <v>0</v>
      </c>
      <c r="F12" s="55"/>
    </row>
    <row r="13" spans="1:6" s="56" customFormat="1" ht="35.25">
      <c r="A13" s="31" t="s">
        <v>452</v>
      </c>
      <c r="B13" s="72">
        <f>Revenue!F103</f>
        <v>0</v>
      </c>
      <c r="C13" s="72">
        <f>Revenue!H103</f>
        <v>0</v>
      </c>
      <c r="D13" s="72">
        <f>Revenue!J103</f>
        <v>0</v>
      </c>
      <c r="E13" s="73">
        <f>D13-C13</f>
        <v>0</v>
      </c>
      <c r="F13" s="55"/>
    </row>
    <row r="14" spans="1:6" ht="35.25">
      <c r="A14" s="26" t="s">
        <v>226</v>
      </c>
      <c r="B14" s="70"/>
      <c r="C14" s="70"/>
      <c r="D14" s="70"/>
      <c r="E14" s="71"/>
      <c r="F14" s="32"/>
    </row>
    <row r="15" spans="1:6" ht="35.25">
      <c r="A15" s="33" t="s">
        <v>227</v>
      </c>
      <c r="B15" s="68"/>
      <c r="C15" s="68"/>
      <c r="D15" s="68"/>
      <c r="E15" s="69"/>
      <c r="F15" s="32"/>
    </row>
    <row r="16" spans="1:6" ht="34.5">
      <c r="A16" s="25" t="s">
        <v>228</v>
      </c>
      <c r="B16" s="68">
        <f>Revenue!F7</f>
        <v>0</v>
      </c>
      <c r="C16" s="68">
        <f>Revenue!H7</f>
        <v>0</v>
      </c>
      <c r="D16" s="68">
        <f>Revenue!J7</f>
        <v>0</v>
      </c>
      <c r="E16" s="68">
        <f>D16-C16</f>
        <v>0</v>
      </c>
      <c r="F16" s="32"/>
    </row>
    <row r="17" spans="1:6" ht="34.5">
      <c r="A17" s="25" t="s">
        <v>229</v>
      </c>
      <c r="B17" s="68">
        <f>Revenue!F19</f>
        <v>0</v>
      </c>
      <c r="C17" s="68">
        <f>Revenue!H19</f>
        <v>0</v>
      </c>
      <c r="D17" s="68">
        <f>Revenue!J19</f>
        <v>0</v>
      </c>
      <c r="E17" s="68">
        <f>D17-C17</f>
        <v>0</v>
      </c>
      <c r="F17" s="32"/>
    </row>
    <row r="18" spans="1:6" ht="34.5">
      <c r="A18" s="34" t="s">
        <v>230</v>
      </c>
      <c r="B18" s="68">
        <f>Revenue!F9</f>
        <v>0</v>
      </c>
      <c r="C18" s="68">
        <f>Revenue!H9</f>
        <v>0</v>
      </c>
      <c r="D18" s="68">
        <f>Revenue!J9</f>
        <v>0</v>
      </c>
      <c r="E18" s="68">
        <f>D18-C18</f>
        <v>0</v>
      </c>
      <c r="F18" s="32"/>
    </row>
    <row r="19" spans="1:6" ht="34.5">
      <c r="A19" s="34" t="s">
        <v>231</v>
      </c>
      <c r="B19" s="68">
        <f>Revenue!F10</f>
        <v>0</v>
      </c>
      <c r="C19" s="68">
        <f>Revenue!H10</f>
        <v>0</v>
      </c>
      <c r="D19" s="68">
        <f>Revenue!J10</f>
        <v>0</v>
      </c>
      <c r="E19" s="68">
        <f>D19-C19</f>
        <v>0</v>
      </c>
      <c r="F19" s="32"/>
    </row>
    <row r="20" spans="1:6" ht="34.5">
      <c r="A20" s="34" t="s">
        <v>391</v>
      </c>
      <c r="B20" s="68">
        <f>Revenue!F11</f>
        <v>0</v>
      </c>
      <c r="C20" s="68">
        <f>Revenue!H11</f>
        <v>0</v>
      </c>
      <c r="D20" s="68">
        <f>Revenue!J11</f>
        <v>0</v>
      </c>
      <c r="E20" s="68">
        <f aca="true" t="shared" si="1" ref="E20:E28">D20-C20</f>
        <v>0</v>
      </c>
      <c r="F20" s="32"/>
    </row>
    <row r="21" spans="1:6" ht="34.5">
      <c r="A21" s="34" t="s">
        <v>392</v>
      </c>
      <c r="B21" s="68">
        <f>Revenue!F12</f>
        <v>0</v>
      </c>
      <c r="C21" s="68">
        <f>Revenue!H12</f>
        <v>0</v>
      </c>
      <c r="D21" s="68">
        <f>Revenue!J12</f>
        <v>0</v>
      </c>
      <c r="E21" s="68">
        <f t="shared" si="1"/>
        <v>0</v>
      </c>
      <c r="F21" s="32"/>
    </row>
    <row r="22" spans="1:6" ht="34.5">
      <c r="A22" s="34" t="s">
        <v>456</v>
      </c>
      <c r="B22" s="68">
        <f>Revenue!F13</f>
        <v>0</v>
      </c>
      <c r="C22" s="68">
        <f>Revenue!H13</f>
        <v>0</v>
      </c>
      <c r="D22" s="68">
        <f>Revenue!J13</f>
        <v>0</v>
      </c>
      <c r="E22" s="68">
        <f>D22-C22</f>
        <v>0</v>
      </c>
      <c r="F22" s="32"/>
    </row>
    <row r="23" spans="1:6" ht="34.5">
      <c r="A23" s="34" t="s">
        <v>458</v>
      </c>
      <c r="B23" s="68">
        <f>Revenue!F16</f>
        <v>0</v>
      </c>
      <c r="C23" s="68">
        <f>Revenue!H16</f>
        <v>0</v>
      </c>
      <c r="D23" s="68">
        <f>Revenue!J16</f>
        <v>0</v>
      </c>
      <c r="E23" s="68">
        <f t="shared" si="1"/>
        <v>0</v>
      </c>
      <c r="F23" s="32"/>
    </row>
    <row r="24" spans="1:6" ht="34.5">
      <c r="A24" s="34" t="s">
        <v>393</v>
      </c>
      <c r="B24" s="68">
        <f>Revenue!F14</f>
        <v>0</v>
      </c>
      <c r="C24" s="68">
        <f>Revenue!H14</f>
        <v>0</v>
      </c>
      <c r="D24" s="68">
        <f>Revenue!J14</f>
        <v>0</v>
      </c>
      <c r="E24" s="68">
        <f t="shared" si="1"/>
        <v>0</v>
      </c>
      <c r="F24" s="32"/>
    </row>
    <row r="25" spans="1:6" ht="34.5">
      <c r="A25" s="34" t="s">
        <v>394</v>
      </c>
      <c r="B25" s="68">
        <f>Revenue!F15</f>
        <v>0</v>
      </c>
      <c r="C25" s="68">
        <f>Revenue!H15</f>
        <v>0</v>
      </c>
      <c r="D25" s="68">
        <f>Revenue!J15</f>
        <v>0</v>
      </c>
      <c r="E25" s="68">
        <f t="shared" si="1"/>
        <v>0</v>
      </c>
      <c r="F25" s="32"/>
    </row>
    <row r="26" spans="1:6" ht="34.5">
      <c r="A26" s="34" t="s">
        <v>395</v>
      </c>
      <c r="B26" s="68">
        <f>Revenue!F17</f>
        <v>0</v>
      </c>
      <c r="C26" s="68">
        <f>Revenue!H17</f>
        <v>0</v>
      </c>
      <c r="D26" s="68">
        <f>Revenue!J17</f>
        <v>0</v>
      </c>
      <c r="E26" s="68">
        <f t="shared" si="1"/>
        <v>0</v>
      </c>
      <c r="F26" s="32"/>
    </row>
    <row r="27" spans="1:6" ht="34.5">
      <c r="A27" s="34" t="s">
        <v>396</v>
      </c>
      <c r="B27" s="68">
        <f>Revenue!F18</f>
        <v>0</v>
      </c>
      <c r="C27" s="68">
        <f>Revenue!H18</f>
        <v>0</v>
      </c>
      <c r="D27" s="68">
        <f>Revenue!J18</f>
        <v>0</v>
      </c>
      <c r="E27" s="68">
        <f t="shared" si="1"/>
        <v>0</v>
      </c>
      <c r="F27" s="32"/>
    </row>
    <row r="28" spans="1:6" ht="34.5">
      <c r="A28" s="34" t="s">
        <v>397</v>
      </c>
      <c r="B28" s="68">
        <f>Revenue!F22</f>
        <v>0</v>
      </c>
      <c r="C28" s="68">
        <f>Revenue!H22</f>
        <v>0</v>
      </c>
      <c r="D28" s="68">
        <f>Revenue!J22</f>
        <v>0</v>
      </c>
      <c r="E28" s="68">
        <f t="shared" si="1"/>
        <v>0</v>
      </c>
      <c r="F28" s="32"/>
    </row>
    <row r="29" spans="1:6" ht="34.5">
      <c r="A29" s="34" t="s">
        <v>398</v>
      </c>
      <c r="B29" s="68">
        <f>Revenue!F23</f>
        <v>0</v>
      </c>
      <c r="C29" s="68">
        <f>Revenue!H23</f>
        <v>0</v>
      </c>
      <c r="D29" s="68">
        <f>Revenue!J23</f>
        <v>0</v>
      </c>
      <c r="E29" s="68">
        <f>D29-C29</f>
        <v>0</v>
      </c>
      <c r="F29" s="32"/>
    </row>
    <row r="30" spans="1:6" s="56" customFormat="1" ht="35.25">
      <c r="A30" s="26" t="s">
        <v>232</v>
      </c>
      <c r="B30" s="72">
        <f>SUM(B16:B29)</f>
        <v>0</v>
      </c>
      <c r="C30" s="72">
        <f>SUM(C16:C29)</f>
        <v>0</v>
      </c>
      <c r="D30" s="72">
        <f>SUM(D16:D29)</f>
        <v>0</v>
      </c>
      <c r="E30" s="72">
        <f>SUM(E16:E29)</f>
        <v>0</v>
      </c>
      <c r="F30" s="55"/>
    </row>
    <row r="31" spans="1:6" ht="34.5">
      <c r="A31" s="35" t="s">
        <v>233</v>
      </c>
      <c r="B31" s="68">
        <f>Revenue!F26</f>
        <v>0</v>
      </c>
      <c r="C31" s="68">
        <f>Revenue!H26</f>
        <v>0</v>
      </c>
      <c r="D31" s="68">
        <f>Revenue!J26</f>
        <v>0</v>
      </c>
      <c r="E31" s="69">
        <f aca="true" t="shared" si="2" ref="E31:E36">D31-C31</f>
        <v>0</v>
      </c>
      <c r="F31" s="23"/>
    </row>
    <row r="32" spans="1:6" ht="34.5">
      <c r="A32" s="34" t="s">
        <v>234</v>
      </c>
      <c r="B32" s="70">
        <f>Revenue!F28</f>
        <v>0</v>
      </c>
      <c r="C32" s="70">
        <f>Revenue!H28</f>
        <v>0</v>
      </c>
      <c r="D32" s="70">
        <f>Revenue!J28</f>
        <v>0</v>
      </c>
      <c r="E32" s="71">
        <f t="shared" si="2"/>
        <v>0</v>
      </c>
      <c r="F32" s="23"/>
    </row>
    <row r="33" spans="1:6" ht="34.5">
      <c r="A33" s="36" t="s">
        <v>235</v>
      </c>
      <c r="B33" s="70">
        <f>Revenue!F68</f>
        <v>0</v>
      </c>
      <c r="C33" s="70">
        <f>Revenue!H68</f>
        <v>0</v>
      </c>
      <c r="D33" s="70">
        <f>Revenue!J68</f>
        <v>0</v>
      </c>
      <c r="E33" s="71">
        <f t="shared" si="2"/>
        <v>0</v>
      </c>
      <c r="F33" s="23"/>
    </row>
    <row r="34" spans="1:6" ht="34.5">
      <c r="A34" s="28" t="s">
        <v>236</v>
      </c>
      <c r="B34" s="70">
        <f>Revenue!F29</f>
        <v>0</v>
      </c>
      <c r="C34" s="70">
        <f>Revenue!H29</f>
        <v>0</v>
      </c>
      <c r="D34" s="70">
        <f>Revenue!J29</f>
        <v>0</v>
      </c>
      <c r="E34" s="71">
        <f t="shared" si="2"/>
        <v>0</v>
      </c>
      <c r="F34" s="23"/>
    </row>
    <row r="35" spans="1:6" ht="34.5">
      <c r="A35" s="34" t="s">
        <v>237</v>
      </c>
      <c r="B35" s="70">
        <v>0</v>
      </c>
      <c r="C35" s="70">
        <v>0</v>
      </c>
      <c r="D35" s="70">
        <v>0</v>
      </c>
      <c r="E35" s="71">
        <f t="shared" si="2"/>
        <v>0</v>
      </c>
      <c r="F35" s="23"/>
    </row>
    <row r="36" spans="1:6" ht="34.5">
      <c r="A36" s="36" t="s">
        <v>238</v>
      </c>
      <c r="B36" s="70">
        <f>Revenue!F30</f>
        <v>0</v>
      </c>
      <c r="C36" s="70">
        <f>Revenue!H30</f>
        <v>0</v>
      </c>
      <c r="D36" s="70">
        <f>Revenue!J30</f>
        <v>0</v>
      </c>
      <c r="E36" s="71">
        <f t="shared" si="2"/>
        <v>0</v>
      </c>
      <c r="F36" s="23"/>
    </row>
    <row r="37" spans="1:6" s="56" customFormat="1" ht="35.25">
      <c r="A37" s="37" t="s">
        <v>239</v>
      </c>
      <c r="B37" s="74">
        <f>B36+B35+B34+B33+B32+B31+B30</f>
        <v>0</v>
      </c>
      <c r="C37" s="74">
        <f>C36+C35+C34+C33+C32+C31+C30</f>
        <v>0</v>
      </c>
      <c r="D37" s="74">
        <f>D36+D35+D34+D33+D32+D31+D30</f>
        <v>0</v>
      </c>
      <c r="E37" s="75">
        <f>E36+E35+E34+E33+E32+E31</f>
        <v>0</v>
      </c>
      <c r="F37" s="55"/>
    </row>
    <row r="38" spans="1:6" ht="35.25">
      <c r="A38" s="33" t="s">
        <v>240</v>
      </c>
      <c r="B38" s="68"/>
      <c r="C38" s="68"/>
      <c r="D38" s="68"/>
      <c r="E38" s="69"/>
      <c r="F38" s="23"/>
    </row>
    <row r="39" spans="1:6" ht="34.5">
      <c r="A39" s="38" t="s">
        <v>241</v>
      </c>
      <c r="B39" s="68">
        <f>Revenue!F59</f>
        <v>0</v>
      </c>
      <c r="C39" s="68">
        <f>Revenue!H59</f>
        <v>0</v>
      </c>
      <c r="D39" s="68">
        <f>Revenue!J59</f>
        <v>0</v>
      </c>
      <c r="E39" s="69">
        <f>D39-C39</f>
        <v>0</v>
      </c>
      <c r="F39" s="23"/>
    </row>
    <row r="40" spans="1:6" ht="34.5">
      <c r="A40" s="27" t="s">
        <v>242</v>
      </c>
      <c r="B40" s="76">
        <f>Revenue!F60</f>
        <v>0</v>
      </c>
      <c r="C40" s="76">
        <f>Revenue!H60</f>
        <v>0</v>
      </c>
      <c r="D40" s="76">
        <f>Revenue!J60</f>
        <v>0</v>
      </c>
      <c r="E40" s="77">
        <f>D40-C40</f>
        <v>0</v>
      </c>
      <c r="F40" s="23"/>
    </row>
    <row r="41" spans="1:6" ht="35.25">
      <c r="A41" s="39" t="s">
        <v>243</v>
      </c>
      <c r="B41" s="68"/>
      <c r="C41" s="68"/>
      <c r="D41" s="68"/>
      <c r="E41" s="68"/>
      <c r="F41" s="23"/>
    </row>
    <row r="42" spans="1:6" ht="34.5">
      <c r="A42" s="34" t="s">
        <v>244</v>
      </c>
      <c r="B42" s="68">
        <f>Revenue!F61</f>
        <v>0</v>
      </c>
      <c r="C42" s="68">
        <f>Revenue!H61</f>
        <v>0</v>
      </c>
      <c r="D42" s="68">
        <f>Revenue!J61</f>
        <v>0</v>
      </c>
      <c r="E42" s="69">
        <f>D42-C42</f>
        <v>0</v>
      </c>
      <c r="F42" s="23"/>
    </row>
    <row r="43" spans="1:6" ht="34.5">
      <c r="A43" s="27" t="s">
        <v>268</v>
      </c>
      <c r="B43" s="70">
        <f>Revenue!F62+Revenue!F67</f>
        <v>0</v>
      </c>
      <c r="C43" s="70">
        <f>Revenue!H62+Revenue!H67</f>
        <v>0</v>
      </c>
      <c r="D43" s="70">
        <f>Revenue!J62+Revenue!J67</f>
        <v>0</v>
      </c>
      <c r="E43" s="71">
        <f>D43-C43</f>
        <v>0</v>
      </c>
      <c r="F43" s="23"/>
    </row>
    <row r="44" spans="1:6" s="54" customFormat="1" ht="45">
      <c r="A44" s="26" t="s">
        <v>245</v>
      </c>
      <c r="B44" s="72">
        <f>B43+B42+B40+B39</f>
        <v>0</v>
      </c>
      <c r="C44" s="72">
        <f>C43+C42+C40+C39</f>
        <v>0</v>
      </c>
      <c r="D44" s="72">
        <f>D43+D42+D40+D39</f>
        <v>0</v>
      </c>
      <c r="E44" s="73">
        <f>D44-C44</f>
        <v>0</v>
      </c>
      <c r="F44" s="57"/>
    </row>
    <row r="45" spans="1:6" s="54" customFormat="1" ht="45">
      <c r="A45" s="26" t="s">
        <v>32</v>
      </c>
      <c r="B45" s="72">
        <f>Revenue!F34</f>
        <v>0</v>
      </c>
      <c r="C45" s="72">
        <f>Revenue!H34</f>
        <v>0</v>
      </c>
      <c r="D45" s="72">
        <f>Revenue!J34</f>
        <v>0</v>
      </c>
      <c r="E45" s="73">
        <f>D45-C45</f>
        <v>0</v>
      </c>
      <c r="F45" s="57"/>
    </row>
    <row r="46" spans="1:6" s="54" customFormat="1" ht="45.75" thickBot="1">
      <c r="A46" s="41" t="s">
        <v>246</v>
      </c>
      <c r="B46" s="78">
        <f>B44+B37+B12+B13+B45</f>
        <v>0</v>
      </c>
      <c r="C46" s="78">
        <f>C44+C37+C12+C13+C45</f>
        <v>0</v>
      </c>
      <c r="D46" s="78">
        <f>D44+D37+D12+D13+D45</f>
        <v>0</v>
      </c>
      <c r="E46" s="79">
        <f>D46-C46</f>
        <v>0</v>
      </c>
      <c r="F46" s="57"/>
    </row>
    <row r="47" spans="1:6" s="21" customFormat="1" ht="45" thickTop="1">
      <c r="A47" s="42"/>
      <c r="B47" s="80"/>
      <c r="C47" s="80"/>
      <c r="D47" s="80"/>
      <c r="E47" s="80"/>
      <c r="F47" s="40"/>
    </row>
    <row r="48" spans="1:6" ht="45">
      <c r="A48" s="43"/>
      <c r="B48" s="81"/>
      <c r="C48" s="81"/>
      <c r="D48" s="81"/>
      <c r="E48" s="81"/>
      <c r="F48" s="44"/>
    </row>
    <row r="49" spans="1:6" ht="44.25">
      <c r="A49" s="40"/>
      <c r="B49" s="58"/>
      <c r="C49" s="58"/>
      <c r="D49" s="58"/>
      <c r="E49" s="58"/>
      <c r="F49" s="45"/>
    </row>
    <row r="50" spans="1:6" ht="44.25">
      <c r="A50" s="46"/>
      <c r="B50" s="58"/>
      <c r="C50" s="58"/>
      <c r="D50" s="58"/>
      <c r="E50" s="58"/>
      <c r="F50" s="45"/>
    </row>
    <row r="51" spans="1:5" ht="20.25">
      <c r="A51" s="47"/>
      <c r="B51" s="82"/>
      <c r="C51" s="82"/>
      <c r="D51" s="82"/>
      <c r="E51" s="82"/>
    </row>
    <row r="52" spans="1:5" ht="20.25">
      <c r="A52" s="47" t="s">
        <v>127</v>
      </c>
      <c r="B52" s="83"/>
      <c r="C52" s="83"/>
      <c r="D52" s="83"/>
      <c r="E52" s="83"/>
    </row>
    <row r="53" spans="1:5" ht="20.25">
      <c r="A53" s="47" t="s">
        <v>127</v>
      </c>
      <c r="B53" s="82"/>
      <c r="C53" s="82"/>
      <c r="D53" s="82"/>
      <c r="E53" s="82"/>
    </row>
    <row r="55" ht="15">
      <c r="A55" s="48" t="s">
        <v>127</v>
      </c>
    </row>
  </sheetData>
  <sheetProtection/>
  <printOptions/>
  <pageMargins left="0.7" right="0.7" top="0.75" bottom="0.75" header="0.3" footer="0.3"/>
  <pageSetup fitToHeight="0" horizontalDpi="600" verticalDpi="600" orientation="portrait" scale="2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zoomScalePageLayoutView="0" workbookViewId="0" topLeftCell="A1">
      <selection activeCell="B7" sqref="B7"/>
    </sheetView>
  </sheetViews>
  <sheetFormatPr defaultColWidth="12.421875" defaultRowHeight="15"/>
  <cols>
    <col min="1" max="1" width="186.7109375" style="24" customWidth="1"/>
    <col min="2" max="2" width="56.421875" style="86" customWidth="1"/>
    <col min="3" max="3" width="45.57421875" style="24" customWidth="1"/>
    <col min="4" max="4" width="45.57421875" style="86" customWidth="1"/>
    <col min="5" max="5" width="45.57421875" style="24" customWidth="1"/>
    <col min="6" max="6" width="45.57421875" style="86" customWidth="1"/>
    <col min="7" max="7" width="45.57421875" style="24" customWidth="1"/>
    <col min="8" max="8" width="54.7109375" style="86" customWidth="1"/>
    <col min="9" max="9" width="45.57421875" style="24" customWidth="1"/>
    <col min="10" max="10" width="45.57421875" style="86" customWidth="1"/>
    <col min="11" max="11" width="45.57421875" style="24" customWidth="1"/>
    <col min="12" max="12" width="45.57421875" style="86" customWidth="1"/>
    <col min="13" max="13" width="45.57421875" style="24" customWidth="1"/>
    <col min="14" max="16384" width="12.421875" style="24" customWidth="1"/>
  </cols>
  <sheetData>
    <row r="1" spans="1:17" s="21" customFormat="1" ht="45">
      <c r="A1" s="161" t="s">
        <v>142</v>
      </c>
      <c r="B1" s="178"/>
      <c r="C1" s="179"/>
      <c r="D1" s="178"/>
      <c r="E1" s="180"/>
      <c r="F1" s="181"/>
      <c r="G1" s="180"/>
      <c r="H1" s="181"/>
      <c r="I1" s="182"/>
      <c r="J1" s="183" t="s">
        <v>89</v>
      </c>
      <c r="K1" s="185">
        <f>Revenue!B2</f>
        <v>0</v>
      </c>
      <c r="L1" s="184"/>
      <c r="M1" s="185"/>
      <c r="N1" s="20"/>
      <c r="O1" s="20"/>
      <c r="P1" s="20"/>
      <c r="Q1" s="20"/>
    </row>
    <row r="2" spans="1:13" s="21" customFormat="1" ht="45">
      <c r="A2" s="161" t="s">
        <v>248</v>
      </c>
      <c r="B2" s="178"/>
      <c r="C2" s="179"/>
      <c r="D2" s="178"/>
      <c r="E2" s="179"/>
      <c r="F2" s="178"/>
      <c r="G2" s="179"/>
      <c r="H2" s="178"/>
      <c r="I2" s="179"/>
      <c r="J2" s="178"/>
      <c r="K2" s="179"/>
      <c r="L2" s="178"/>
      <c r="M2" s="180"/>
    </row>
    <row r="3" spans="1:17" s="21" customFormat="1" ht="45.75" thickBot="1">
      <c r="A3" s="168" t="s">
        <v>249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6"/>
      <c r="M3" s="188"/>
      <c r="N3" s="53"/>
      <c r="O3" s="53"/>
      <c r="P3" s="53"/>
      <c r="Q3" s="53"/>
    </row>
    <row r="4" spans="1:13" s="21" customFormat="1" ht="19.5" customHeight="1" thickTop="1">
      <c r="A4" s="189"/>
      <c r="B4" s="190"/>
      <c r="C4" s="191"/>
      <c r="D4" s="190"/>
      <c r="E4" s="191"/>
      <c r="F4" s="190"/>
      <c r="G4" s="192"/>
      <c r="H4" s="190" t="s">
        <v>127</v>
      </c>
      <c r="I4" s="191"/>
      <c r="J4" s="190"/>
      <c r="K4" s="191"/>
      <c r="L4" s="190"/>
      <c r="M4" s="192"/>
    </row>
    <row r="5" spans="1:13" s="21" customFormat="1" ht="19.5" customHeight="1">
      <c r="A5" s="193"/>
      <c r="B5" s="181"/>
      <c r="C5" s="194"/>
      <c r="D5" s="181"/>
      <c r="E5" s="194"/>
      <c r="F5" s="181"/>
      <c r="G5" s="195"/>
      <c r="H5" s="181"/>
      <c r="I5" s="194"/>
      <c r="J5" s="181"/>
      <c r="K5" s="194"/>
      <c r="L5" s="181"/>
      <c r="M5" s="195"/>
    </row>
    <row r="6" spans="1:13" s="21" customFormat="1" ht="45">
      <c r="A6" s="196"/>
      <c r="B6" s="197" t="s">
        <v>463</v>
      </c>
      <c r="C6" s="198"/>
      <c r="D6" s="199"/>
      <c r="E6" s="198"/>
      <c r="F6" s="199"/>
      <c r="G6" s="200"/>
      <c r="H6" s="197" t="s">
        <v>480</v>
      </c>
      <c r="I6" s="198"/>
      <c r="J6" s="199"/>
      <c r="K6" s="198"/>
      <c r="L6" s="199"/>
      <c r="M6" s="201" t="s">
        <v>127</v>
      </c>
    </row>
    <row r="7" spans="1:13" s="21" customFormat="1" ht="18.75" customHeight="1">
      <c r="A7" s="193" t="s">
        <v>127</v>
      </c>
      <c r="B7" s="181" t="s">
        <v>127</v>
      </c>
      <c r="C7" s="194"/>
      <c r="D7" s="181" t="s">
        <v>127</v>
      </c>
      <c r="E7" s="194"/>
      <c r="F7" s="181" t="s">
        <v>127</v>
      </c>
      <c r="G7" s="195"/>
      <c r="H7" s="181" t="s">
        <v>127</v>
      </c>
      <c r="I7" s="194"/>
      <c r="J7" s="181" t="s">
        <v>127</v>
      </c>
      <c r="K7" s="194"/>
      <c r="L7" s="181" t="s">
        <v>127</v>
      </c>
      <c r="M7" s="195"/>
    </row>
    <row r="8" spans="1:13" s="21" customFormat="1" ht="18.75" customHeight="1">
      <c r="A8" s="193" t="s">
        <v>127</v>
      </c>
      <c r="B8" s="181" t="s">
        <v>127</v>
      </c>
      <c r="C8" s="194"/>
      <c r="D8" s="181" t="s">
        <v>127</v>
      </c>
      <c r="E8" s="194"/>
      <c r="F8" s="181" t="s">
        <v>127</v>
      </c>
      <c r="G8" s="195"/>
      <c r="H8" s="181" t="s">
        <v>127</v>
      </c>
      <c r="I8" s="194"/>
      <c r="J8" s="181" t="s">
        <v>127</v>
      </c>
      <c r="K8" s="194"/>
      <c r="L8" s="181" t="s">
        <v>127</v>
      </c>
      <c r="M8" s="195"/>
    </row>
    <row r="9" spans="1:14" s="21" customFormat="1" ht="45">
      <c r="A9" s="202" t="s">
        <v>127</v>
      </c>
      <c r="B9" s="203" t="s">
        <v>127</v>
      </c>
      <c r="C9" s="204" t="s">
        <v>250</v>
      </c>
      <c r="D9" s="205" t="s">
        <v>127</v>
      </c>
      <c r="E9" s="204" t="s">
        <v>250</v>
      </c>
      <c r="F9" s="205" t="s">
        <v>127</v>
      </c>
      <c r="G9" s="206" t="s">
        <v>250</v>
      </c>
      <c r="H9" s="203" t="s">
        <v>127</v>
      </c>
      <c r="I9" s="204" t="s">
        <v>250</v>
      </c>
      <c r="J9" s="205" t="s">
        <v>127</v>
      </c>
      <c r="K9" s="204" t="s">
        <v>250</v>
      </c>
      <c r="L9" s="205" t="s">
        <v>127</v>
      </c>
      <c r="M9" s="206" t="s">
        <v>250</v>
      </c>
      <c r="N9" s="122"/>
    </row>
    <row r="10" spans="1:14" s="21" customFormat="1" ht="45">
      <c r="A10" s="207" t="s">
        <v>218</v>
      </c>
      <c r="B10" s="208" t="s">
        <v>251</v>
      </c>
      <c r="C10" s="209" t="s">
        <v>212</v>
      </c>
      <c r="D10" s="210" t="s">
        <v>252</v>
      </c>
      <c r="E10" s="209" t="s">
        <v>212</v>
      </c>
      <c r="F10" s="210" t="s">
        <v>212</v>
      </c>
      <c r="G10" s="211" t="s">
        <v>212</v>
      </c>
      <c r="H10" s="208" t="s">
        <v>251</v>
      </c>
      <c r="I10" s="209" t="s">
        <v>212</v>
      </c>
      <c r="J10" s="210" t="s">
        <v>252</v>
      </c>
      <c r="K10" s="209" t="s">
        <v>212</v>
      </c>
      <c r="L10" s="210" t="s">
        <v>212</v>
      </c>
      <c r="M10" s="211" t="s">
        <v>212</v>
      </c>
      <c r="N10" s="122"/>
    </row>
    <row r="11" spans="1:14" s="21" customFormat="1" ht="44.25">
      <c r="A11" s="212" t="s">
        <v>253</v>
      </c>
      <c r="B11" s="213" t="s">
        <v>127</v>
      </c>
      <c r="C11" s="214"/>
      <c r="D11" s="215" t="s">
        <v>127</v>
      </c>
      <c r="E11" s="214"/>
      <c r="F11" s="215" t="s">
        <v>127</v>
      </c>
      <c r="G11" s="216"/>
      <c r="H11" s="213" t="s">
        <v>127</v>
      </c>
      <c r="I11" s="214"/>
      <c r="J11" s="215" t="s">
        <v>127</v>
      </c>
      <c r="K11" s="214"/>
      <c r="L11" s="215" t="s">
        <v>127</v>
      </c>
      <c r="M11" s="216" t="s">
        <v>253</v>
      </c>
      <c r="N11" s="122"/>
    </row>
    <row r="12" spans="1:14" s="21" customFormat="1" ht="45">
      <c r="A12" s="196" t="s">
        <v>152</v>
      </c>
      <c r="B12" s="217" t="s">
        <v>127</v>
      </c>
      <c r="C12" s="218" t="s">
        <v>127</v>
      </c>
      <c r="D12" s="219"/>
      <c r="E12" s="220"/>
      <c r="F12" s="219"/>
      <c r="G12" s="221"/>
      <c r="H12" s="217"/>
      <c r="I12" s="220"/>
      <c r="J12" s="219"/>
      <c r="K12" s="220"/>
      <c r="L12" s="219"/>
      <c r="M12" s="221"/>
      <c r="N12" s="122"/>
    </row>
    <row r="13" spans="1:14" s="20" customFormat="1" ht="44.25">
      <c r="A13" s="222" t="s">
        <v>254</v>
      </c>
      <c r="B13" s="184">
        <f>Revenue!H33</f>
        <v>0</v>
      </c>
      <c r="C13" s="223">
        <f aca="true" t="shared" si="0" ref="C13:C76">IF(ISBLANK(B13),"  ",IF(F13&gt;0,B13/F13,IF(B13&gt;0,1,0)))</f>
        <v>0</v>
      </c>
      <c r="D13" s="224">
        <f>Revenue!I33</f>
        <v>0</v>
      </c>
      <c r="E13" s="225">
        <f>IF(ISBLANK(D13),"  ",IF(F13&gt;0,D13/F13,IF(D13&gt;0,1,0)))</f>
        <v>0</v>
      </c>
      <c r="F13" s="226">
        <f>D13+B13</f>
        <v>0</v>
      </c>
      <c r="G13" s="227">
        <f>IF(ISBLANK(F13),"  ",IF(F76&gt;0,F13/F76,IF(F13&gt;0,1,0)))</f>
        <v>0</v>
      </c>
      <c r="H13" s="184">
        <f>Revenue!J33</f>
        <v>0</v>
      </c>
      <c r="I13" s="223">
        <f>IF(ISBLANK(H13),"  ",IF(L13&gt;0,H13/L13,IF(H13&gt;0,1,0)))</f>
        <v>0</v>
      </c>
      <c r="J13" s="224">
        <f>Revenue!K33</f>
        <v>0</v>
      </c>
      <c r="K13" s="225">
        <f>IF(ISBLANK(J13),"  ",IF(L13&gt;0,J13/L13,IF(J13&gt;0,1,0)))</f>
        <v>0</v>
      </c>
      <c r="L13" s="226">
        <f aca="true" t="shared" si="1" ref="L13:L20">J13+H13</f>
        <v>0</v>
      </c>
      <c r="M13" s="227">
        <f>IF(ISBLANK(L13),"  ",IF(L76&gt;0,L13/L76,IF(L13&gt;0,1,0)))</f>
        <v>0</v>
      </c>
      <c r="N13" s="123"/>
    </row>
    <row r="14" spans="1:14" s="21" customFormat="1" ht="44.25">
      <c r="A14" s="193" t="s">
        <v>255</v>
      </c>
      <c r="B14" s="181">
        <f>Revenue!H35</f>
        <v>0</v>
      </c>
      <c r="C14" s="228">
        <f t="shared" si="0"/>
        <v>0</v>
      </c>
      <c r="D14" s="229">
        <f>Revenue!I35</f>
        <v>0</v>
      </c>
      <c r="E14" s="230">
        <f>IF(ISBLANK(D14),"  ",IF(F14&gt;0,D14/F14,IF(D14&gt;0,1,0)))</f>
        <v>0</v>
      </c>
      <c r="F14" s="513">
        <f>D14+B14</f>
        <v>0</v>
      </c>
      <c r="G14" s="231">
        <f>IF(ISBLANK(F14),"  ",IF(F76&gt;0,F14/F76,IF(F14&gt;0,1,0)))</f>
        <v>0</v>
      </c>
      <c r="H14" s="181">
        <f>Revenue!J35</f>
        <v>0</v>
      </c>
      <c r="I14" s="228">
        <f>IF(ISBLANK(H14),"  ",IF(L14&gt;0,H14/L14,IF(H14&gt;0,1,0)))</f>
        <v>0</v>
      </c>
      <c r="J14" s="229">
        <f>Revenue!K35</f>
        <v>0</v>
      </c>
      <c r="K14" s="230">
        <f>IF(ISBLANK(J14),"  ",IF(L14&gt;0,J14/L14,IF(J14&gt;0,1,0)))</f>
        <v>0</v>
      </c>
      <c r="L14" s="513">
        <f t="shared" si="1"/>
        <v>0</v>
      </c>
      <c r="M14" s="231">
        <f>IF(ISBLANK(L14),"  ",IF(L76&gt;0,L14/L76,IF(L14&gt;0,1,0)))</f>
        <v>0</v>
      </c>
      <c r="N14" s="122"/>
    </row>
    <row r="15" spans="1:14" s="21" customFormat="1" ht="44.25">
      <c r="A15" s="212" t="s">
        <v>256</v>
      </c>
      <c r="B15" s="232">
        <f>SUM(B16:B34)</f>
        <v>0</v>
      </c>
      <c r="C15" s="514">
        <f t="shared" si="0"/>
        <v>0</v>
      </c>
      <c r="D15" s="213">
        <f>SUM(D16:D34)</f>
        <v>0</v>
      </c>
      <c r="E15" s="511">
        <f>IF(ISBLANK(D15),"  ",IF(F15&gt;0,D15/F15,IF(D15&gt;0,1,0)))</f>
        <v>0</v>
      </c>
      <c r="F15" s="219">
        <f>D15+B15</f>
        <v>0</v>
      </c>
      <c r="G15" s="512">
        <f>IF(ISBLANK(F15),"  ",IF(F76&gt;0,F15/F76,IF(F15&gt;0,1,0)))</f>
        <v>0</v>
      </c>
      <c r="H15" s="232">
        <f>SUM(H16:H34)</f>
        <v>0</v>
      </c>
      <c r="I15" s="514">
        <f>IF(ISBLANK(H15),"  ",IF(L15&gt;0,H15/L15,IF(H15&gt;0,1,0)))</f>
        <v>0</v>
      </c>
      <c r="J15" s="213">
        <f>SUM(J16:J34)</f>
        <v>0</v>
      </c>
      <c r="K15" s="511">
        <f>IF(ISBLANK(J15),"  ",IF(L15&gt;0,J15/L15,IF(J15&gt;0,1,0)))</f>
        <v>0</v>
      </c>
      <c r="L15" s="219">
        <f t="shared" si="1"/>
        <v>0</v>
      </c>
      <c r="M15" s="512">
        <f>IF(ISBLANK(L15),"  ",IF(L76&gt;0,L15/L76,IF(L15&gt;0,1,0)))</f>
        <v>0</v>
      </c>
      <c r="N15" s="122"/>
    </row>
    <row r="16" spans="1:14" s="21" customFormat="1" ht="44.25">
      <c r="A16" s="237" t="s">
        <v>257</v>
      </c>
      <c r="B16" s="181">
        <f>Revenue!H38</f>
        <v>0</v>
      </c>
      <c r="C16" s="223">
        <f t="shared" si="0"/>
        <v>0</v>
      </c>
      <c r="D16" s="229">
        <f>Revenue!I38</f>
        <v>0</v>
      </c>
      <c r="E16" s="225">
        <f>IF(ISBLANK(D16),"  ",IF(F16&gt;0,D16/F16,IF(D16&gt;0,1,0)))</f>
        <v>0</v>
      </c>
      <c r="F16" s="238">
        <f aca="true" t="shared" si="2" ref="F16:F39">D16+B16</f>
        <v>0</v>
      </c>
      <c r="G16" s="227">
        <f>IF(ISBLANK(F16),"  ",IF(F76&gt;0,F16/F76,IF(F16&gt;0,1,0)))</f>
        <v>0</v>
      </c>
      <c r="H16" s="181">
        <f>Revenue!J38</f>
        <v>0</v>
      </c>
      <c r="I16" s="223">
        <f aca="true" t="shared" si="3" ref="I16:I34">IF(ISBLANK(H16),"  ",IF(L16&gt;0,H16/L16,IF(H16&gt;0,1,0)))</f>
        <v>0</v>
      </c>
      <c r="J16" s="229">
        <f>Revenue!K38</f>
        <v>0</v>
      </c>
      <c r="K16" s="225">
        <f aca="true" t="shared" si="4" ref="K16:K34">IF(ISBLANK(J16),"  ",IF(L16&gt;0,J16/L16,IF(J16&gt;0,1,0)))</f>
        <v>0</v>
      </c>
      <c r="L16" s="238">
        <f t="shared" si="1"/>
        <v>0</v>
      </c>
      <c r="M16" s="227">
        <f>IF(ISBLANK(L16),"  ",IF(L76&gt;0,L16/L76,IF(L16&gt;0,1,0)))</f>
        <v>0</v>
      </c>
      <c r="N16" s="122"/>
    </row>
    <row r="17" spans="1:14" s="21" customFormat="1" ht="44.25">
      <c r="A17" s="239" t="s">
        <v>157</v>
      </c>
      <c r="B17" s="213">
        <f>Revenue!H39</f>
        <v>0</v>
      </c>
      <c r="C17" s="228">
        <f t="shared" si="0"/>
        <v>0</v>
      </c>
      <c r="D17" s="234">
        <f>Revenue!I39</f>
        <v>0</v>
      </c>
      <c r="E17" s="225">
        <f aca="true" t="shared" si="5" ref="E17:E34">IF(ISBLANK(D17),"  ",IF(F17&gt;0,D17/F17,IF(D17&gt;0,1,0)))</f>
        <v>0</v>
      </c>
      <c r="F17" s="215">
        <f t="shared" si="2"/>
        <v>0</v>
      </c>
      <c r="G17" s="231">
        <f>IF(ISBLANK(F17),"  ",IF(F76&gt;0,F17/F76,IF(F17&gt;0,1,0)))</f>
        <v>0</v>
      </c>
      <c r="H17" s="213">
        <f>Revenue!J39</f>
        <v>0</v>
      </c>
      <c r="I17" s="228">
        <f t="shared" si="3"/>
        <v>0</v>
      </c>
      <c r="J17" s="234">
        <f>Revenue!K39</f>
        <v>0</v>
      </c>
      <c r="K17" s="230">
        <f t="shared" si="4"/>
        <v>0</v>
      </c>
      <c r="L17" s="215">
        <f t="shared" si="1"/>
        <v>0</v>
      </c>
      <c r="M17" s="231">
        <f>IF(ISBLANK(L17),"  ",IF(L76&gt;0,L17/L76,IF(L17&gt;0,1,0)))</f>
        <v>0</v>
      </c>
      <c r="N17" s="122"/>
    </row>
    <row r="18" spans="1:14" s="21" customFormat="1" ht="44.25">
      <c r="A18" s="239" t="s">
        <v>158</v>
      </c>
      <c r="B18" s="213">
        <f>Revenue!H40</f>
        <v>0</v>
      </c>
      <c r="C18" s="228">
        <f t="shared" si="0"/>
        <v>0</v>
      </c>
      <c r="D18" s="234">
        <f>Revenue!I40</f>
        <v>0</v>
      </c>
      <c r="E18" s="225">
        <f t="shared" si="5"/>
        <v>0</v>
      </c>
      <c r="F18" s="215">
        <f t="shared" si="2"/>
        <v>0</v>
      </c>
      <c r="G18" s="231">
        <f>IF(ISBLANK(F18),"  ",IF(F76&gt;0,F18/F76,IF(F18&gt;0,1,0)))</f>
        <v>0</v>
      </c>
      <c r="H18" s="213">
        <f>Revenue!J40</f>
        <v>0</v>
      </c>
      <c r="I18" s="228">
        <f t="shared" si="3"/>
        <v>0</v>
      </c>
      <c r="J18" s="234">
        <f>Revenue!K40</f>
        <v>0</v>
      </c>
      <c r="K18" s="230">
        <f t="shared" si="4"/>
        <v>0</v>
      </c>
      <c r="L18" s="215">
        <f t="shared" si="1"/>
        <v>0</v>
      </c>
      <c r="M18" s="231">
        <f>IF(ISBLANK(L18),"  ",IF(L76&gt;0,L18/L76,IF(L18&gt;0,1,0)))</f>
        <v>0</v>
      </c>
      <c r="N18" s="122"/>
    </row>
    <row r="19" spans="1:14" s="21" customFormat="1" ht="44.25">
      <c r="A19" s="239" t="s">
        <v>159</v>
      </c>
      <c r="B19" s="213">
        <f>Revenue!H41</f>
        <v>0</v>
      </c>
      <c r="C19" s="228">
        <f t="shared" si="0"/>
        <v>0</v>
      </c>
      <c r="D19" s="234">
        <f>Revenue!I41</f>
        <v>0</v>
      </c>
      <c r="E19" s="225">
        <f t="shared" si="5"/>
        <v>0</v>
      </c>
      <c r="F19" s="215">
        <f t="shared" si="2"/>
        <v>0</v>
      </c>
      <c r="G19" s="231">
        <f>IF(ISBLANK(F19),"  ",IF(F76&gt;0,F19/F76,IF(F19&gt;0,1,0)))</f>
        <v>0</v>
      </c>
      <c r="H19" s="213">
        <f>Revenue!J41</f>
        <v>0</v>
      </c>
      <c r="I19" s="228">
        <f t="shared" si="3"/>
        <v>0</v>
      </c>
      <c r="J19" s="234">
        <f>Revenue!K41</f>
        <v>0</v>
      </c>
      <c r="K19" s="230">
        <f t="shared" si="4"/>
        <v>0</v>
      </c>
      <c r="L19" s="215">
        <f t="shared" si="1"/>
        <v>0</v>
      </c>
      <c r="M19" s="231">
        <f>IF(ISBLANK(L19),"  ",IF(L76&gt;0,L19/L76,IF(L19&gt;0,1,0)))</f>
        <v>0</v>
      </c>
      <c r="N19" s="122"/>
    </row>
    <row r="20" spans="1:14" s="21" customFormat="1" ht="44.25">
      <c r="A20" s="239" t="s">
        <v>160</v>
      </c>
      <c r="B20" s="213">
        <f>Revenue!H42</f>
        <v>0</v>
      </c>
      <c r="C20" s="228">
        <f t="shared" si="0"/>
        <v>0</v>
      </c>
      <c r="D20" s="234">
        <f>Revenue!I42</f>
        <v>0</v>
      </c>
      <c r="E20" s="225">
        <f t="shared" si="5"/>
        <v>0</v>
      </c>
      <c r="F20" s="215">
        <f>D20+B20</f>
        <v>0</v>
      </c>
      <c r="G20" s="231">
        <f>IF(ISBLANK(F20),"  ",IF(F77&gt;0,F20/F77,IF(F20&gt;0,1,0)))</f>
        <v>0</v>
      </c>
      <c r="H20" s="213">
        <f>Revenue!J42</f>
        <v>0</v>
      </c>
      <c r="I20" s="228">
        <f t="shared" si="3"/>
        <v>0</v>
      </c>
      <c r="J20" s="234">
        <f>Revenue!K42</f>
        <v>0</v>
      </c>
      <c r="K20" s="230">
        <f t="shared" si="4"/>
        <v>0</v>
      </c>
      <c r="L20" s="215">
        <f t="shared" si="1"/>
        <v>0</v>
      </c>
      <c r="M20" s="231">
        <f>IF(ISBLANK(L20),"  ",IF(L77&gt;0,L20/L77,IF(L20&gt;0,1,0)))</f>
        <v>0</v>
      </c>
      <c r="N20" s="122"/>
    </row>
    <row r="21" spans="1:14" s="21" customFormat="1" ht="44.25">
      <c r="A21" s="239" t="s">
        <v>161</v>
      </c>
      <c r="B21" s="213">
        <f>Revenue!H43</f>
        <v>0</v>
      </c>
      <c r="C21" s="228">
        <f t="shared" si="0"/>
        <v>0</v>
      </c>
      <c r="D21" s="234">
        <f>Revenue!I43</f>
        <v>0</v>
      </c>
      <c r="E21" s="225">
        <f t="shared" si="5"/>
        <v>0</v>
      </c>
      <c r="F21" s="215">
        <f t="shared" si="2"/>
        <v>0</v>
      </c>
      <c r="G21" s="231">
        <f>IF(ISBLANK(F21),"  ",IF(F76&gt;0,F21/F76,IF(F21&gt;0,1,0)))</f>
        <v>0</v>
      </c>
      <c r="H21" s="213">
        <f>Revenue!J43</f>
        <v>0</v>
      </c>
      <c r="I21" s="228">
        <f t="shared" si="3"/>
        <v>0</v>
      </c>
      <c r="J21" s="234">
        <f>Revenue!K43</f>
        <v>0</v>
      </c>
      <c r="K21" s="230">
        <f t="shared" si="4"/>
        <v>0</v>
      </c>
      <c r="L21" s="215">
        <f aca="true" t="shared" si="6" ref="L21:L27">J21+H21</f>
        <v>0</v>
      </c>
      <c r="M21" s="231">
        <f>IF(ISBLANK(L21),"  ",IF(L76&gt;0,L21/L76,IF(L21&gt;0,1,0)))</f>
        <v>0</v>
      </c>
      <c r="N21" s="122"/>
    </row>
    <row r="22" spans="1:14" s="21" customFormat="1" ht="44.25">
      <c r="A22" s="239" t="s">
        <v>258</v>
      </c>
      <c r="B22" s="213">
        <f>Revenue!H52</f>
        <v>0</v>
      </c>
      <c r="C22" s="228">
        <f t="shared" si="0"/>
        <v>0</v>
      </c>
      <c r="D22" s="234">
        <f>Revenue!I52</f>
        <v>0</v>
      </c>
      <c r="E22" s="225">
        <f t="shared" si="5"/>
        <v>0</v>
      </c>
      <c r="F22" s="215">
        <f t="shared" si="2"/>
        <v>0</v>
      </c>
      <c r="G22" s="231">
        <f>IF(ISBLANK(F22),"  ",IF(F76&gt;0,F22/F76,IF(F22&gt;0,1,0)))</f>
        <v>0</v>
      </c>
      <c r="H22" s="213">
        <f>Revenue!J52</f>
        <v>0</v>
      </c>
      <c r="I22" s="228">
        <f t="shared" si="3"/>
        <v>0</v>
      </c>
      <c r="J22" s="234">
        <f>Revenue!K52</f>
        <v>0</v>
      </c>
      <c r="K22" s="230">
        <f t="shared" si="4"/>
        <v>0</v>
      </c>
      <c r="L22" s="215">
        <f t="shared" si="6"/>
        <v>0</v>
      </c>
      <c r="M22" s="231">
        <f>IF(ISBLANK(L22),"  ",IF(L76&gt;0,L22/L76,IF(L22&gt;0,1,0)))</f>
        <v>0</v>
      </c>
      <c r="N22" s="122"/>
    </row>
    <row r="23" spans="1:14" s="21" customFormat="1" ht="44.25">
      <c r="A23" s="239" t="s">
        <v>163</v>
      </c>
      <c r="B23" s="213">
        <f>Revenue!H44</f>
        <v>0</v>
      </c>
      <c r="C23" s="228">
        <f t="shared" si="0"/>
        <v>0</v>
      </c>
      <c r="D23" s="234">
        <f>Revenue!I44</f>
        <v>0</v>
      </c>
      <c r="E23" s="225">
        <f t="shared" si="5"/>
        <v>0</v>
      </c>
      <c r="F23" s="215">
        <f t="shared" si="2"/>
        <v>0</v>
      </c>
      <c r="G23" s="231">
        <f>IF(ISBLANK(F23),"  ",IF(F76&gt;0,F23/F76,IF(F23&gt;0,1,0)))</f>
        <v>0</v>
      </c>
      <c r="H23" s="213">
        <f>Revenue!J44</f>
        <v>0</v>
      </c>
      <c r="I23" s="228">
        <f t="shared" si="3"/>
        <v>0</v>
      </c>
      <c r="J23" s="234">
        <f>Revenue!K44</f>
        <v>0</v>
      </c>
      <c r="K23" s="230">
        <f t="shared" si="4"/>
        <v>0</v>
      </c>
      <c r="L23" s="215">
        <f t="shared" si="6"/>
        <v>0</v>
      </c>
      <c r="M23" s="231">
        <f>IF(ISBLANK(L23),"  ",IF(L76&gt;0,L23/L76,IF(L23&gt;0,1,0)))</f>
        <v>0</v>
      </c>
      <c r="N23" s="122"/>
    </row>
    <row r="24" spans="1:14" s="21" customFormat="1" ht="44.25">
      <c r="A24" s="239" t="s">
        <v>164</v>
      </c>
      <c r="B24" s="213">
        <f>Revenue!H45</f>
        <v>0</v>
      </c>
      <c r="C24" s="228">
        <f t="shared" si="0"/>
        <v>0</v>
      </c>
      <c r="D24" s="234">
        <f>Revenue!I45</f>
        <v>0</v>
      </c>
      <c r="E24" s="225">
        <f t="shared" si="5"/>
        <v>0</v>
      </c>
      <c r="F24" s="215">
        <f t="shared" si="2"/>
        <v>0</v>
      </c>
      <c r="G24" s="231">
        <f>IF(ISBLANK(F24),"  ",IF(F76&gt;0,F24/F76,IF(F24&gt;0,1,0)))</f>
        <v>0</v>
      </c>
      <c r="H24" s="213">
        <f>Revenue!J45</f>
        <v>0</v>
      </c>
      <c r="I24" s="228">
        <f t="shared" si="3"/>
        <v>0</v>
      </c>
      <c r="J24" s="234">
        <f>Revenue!K45</f>
        <v>0</v>
      </c>
      <c r="K24" s="230">
        <f t="shared" si="4"/>
        <v>0</v>
      </c>
      <c r="L24" s="215">
        <f t="shared" si="6"/>
        <v>0</v>
      </c>
      <c r="M24" s="231">
        <f>IF(ISBLANK(L24),"  ",IF(L76&gt;0,L24/L76,IF(L24&gt;0,1,0)))</f>
        <v>0</v>
      </c>
      <c r="N24" s="122"/>
    </row>
    <row r="25" spans="1:14" s="21" customFormat="1" ht="44.25">
      <c r="A25" s="239" t="s">
        <v>165</v>
      </c>
      <c r="B25" s="213">
        <f>Revenue!H46</f>
        <v>0</v>
      </c>
      <c r="C25" s="228">
        <f t="shared" si="0"/>
        <v>0</v>
      </c>
      <c r="D25" s="234">
        <f>Revenue!I46</f>
        <v>0</v>
      </c>
      <c r="E25" s="225">
        <f t="shared" si="5"/>
        <v>0</v>
      </c>
      <c r="F25" s="215">
        <f t="shared" si="2"/>
        <v>0</v>
      </c>
      <c r="G25" s="231">
        <f>IF(ISBLANK(F25),"  ",IF(F76&gt;0,F25/F76,IF(F25&gt;0,1,0)))</f>
        <v>0</v>
      </c>
      <c r="H25" s="213">
        <f>Revenue!J46</f>
        <v>0</v>
      </c>
      <c r="I25" s="228">
        <f t="shared" si="3"/>
        <v>0</v>
      </c>
      <c r="J25" s="234">
        <f>Revenue!K46</f>
        <v>0</v>
      </c>
      <c r="K25" s="230">
        <f t="shared" si="4"/>
        <v>0</v>
      </c>
      <c r="L25" s="215">
        <f t="shared" si="6"/>
        <v>0</v>
      </c>
      <c r="M25" s="231">
        <f>IF(ISBLANK(L25),"  ",IF(L76&gt;0,L25/L76,IF(L25&gt;0,1,0)))</f>
        <v>0</v>
      </c>
      <c r="N25" s="122"/>
    </row>
    <row r="26" spans="1:14" s="21" customFormat="1" ht="44.25">
      <c r="A26" s="239" t="s">
        <v>166</v>
      </c>
      <c r="B26" s="213">
        <f>Revenue!H47</f>
        <v>0</v>
      </c>
      <c r="C26" s="228">
        <f t="shared" si="0"/>
        <v>0</v>
      </c>
      <c r="D26" s="234">
        <f>Revenue!I47</f>
        <v>0</v>
      </c>
      <c r="E26" s="225">
        <f t="shared" si="5"/>
        <v>0</v>
      </c>
      <c r="F26" s="215">
        <f t="shared" si="2"/>
        <v>0</v>
      </c>
      <c r="G26" s="231">
        <f>IF(ISBLANK(F26),"  ",IF(F76&gt;0,F26/F76,IF(F26&gt;0,1,0)))</f>
        <v>0</v>
      </c>
      <c r="H26" s="213">
        <f>Revenue!J47</f>
        <v>0</v>
      </c>
      <c r="I26" s="228">
        <f t="shared" si="3"/>
        <v>0</v>
      </c>
      <c r="J26" s="234">
        <f>Revenue!K47</f>
        <v>0</v>
      </c>
      <c r="K26" s="230">
        <f t="shared" si="4"/>
        <v>0</v>
      </c>
      <c r="L26" s="215">
        <f t="shared" si="6"/>
        <v>0</v>
      </c>
      <c r="M26" s="231">
        <f>IF(ISBLANK(L26),"  ",IF(L76&gt;0,L26/L76,IF(L26&gt;0,1,0)))</f>
        <v>0</v>
      </c>
      <c r="N26" s="122"/>
    </row>
    <row r="27" spans="1:14" s="21" customFormat="1" ht="44.25">
      <c r="A27" s="239" t="s">
        <v>167</v>
      </c>
      <c r="B27" s="213">
        <f>Revenue!H48</f>
        <v>0</v>
      </c>
      <c r="C27" s="228">
        <f t="shared" si="0"/>
        <v>0</v>
      </c>
      <c r="D27" s="234">
        <f>Revenue!I48</f>
        <v>0</v>
      </c>
      <c r="E27" s="225">
        <f t="shared" si="5"/>
        <v>0</v>
      </c>
      <c r="F27" s="215">
        <f t="shared" si="2"/>
        <v>0</v>
      </c>
      <c r="G27" s="231">
        <f>IF(ISBLANK(F27),"  ",IF(F76&gt;0,F27/F76,IF(F27&gt;0,1,0)))</f>
        <v>0</v>
      </c>
      <c r="H27" s="213">
        <f>Revenue!J48</f>
        <v>0</v>
      </c>
      <c r="I27" s="228">
        <f t="shared" si="3"/>
        <v>0</v>
      </c>
      <c r="J27" s="234">
        <f>Revenue!K48</f>
        <v>0</v>
      </c>
      <c r="K27" s="230">
        <f t="shared" si="4"/>
        <v>0</v>
      </c>
      <c r="L27" s="215">
        <f t="shared" si="6"/>
        <v>0</v>
      </c>
      <c r="M27" s="231">
        <f>IF(ISBLANK(L27),"  ",IF(L76&gt;0,L27/L76,IF(L27&gt;0,1,0)))</f>
        <v>0</v>
      </c>
      <c r="N27" s="122"/>
    </row>
    <row r="28" spans="1:14" s="21" customFormat="1" ht="44.25">
      <c r="A28" s="240" t="s">
        <v>168</v>
      </c>
      <c r="B28" s="213">
        <f>Revenue!H49</f>
        <v>0</v>
      </c>
      <c r="C28" s="228">
        <f t="shared" si="0"/>
        <v>0</v>
      </c>
      <c r="D28" s="234">
        <f>Revenue!I49</f>
        <v>0</v>
      </c>
      <c r="E28" s="225">
        <f t="shared" si="5"/>
        <v>0</v>
      </c>
      <c r="F28" s="215">
        <f aca="true" t="shared" si="7" ref="F28:F34">D28+B28</f>
        <v>0</v>
      </c>
      <c r="G28" s="231">
        <f>IF(ISBLANK(F28),"  ",IF(F76&gt;0,F28/F76,IF(F28&gt;0,1,0)))</f>
        <v>0</v>
      </c>
      <c r="H28" s="213">
        <f>Revenue!J49</f>
        <v>0</v>
      </c>
      <c r="I28" s="228">
        <f t="shared" si="3"/>
        <v>0</v>
      </c>
      <c r="J28" s="234">
        <f>Revenue!K49</f>
        <v>0</v>
      </c>
      <c r="K28" s="230">
        <f t="shared" si="4"/>
        <v>0</v>
      </c>
      <c r="L28" s="215">
        <f aca="true" t="shared" si="8" ref="L28:L34">J28+H28</f>
        <v>0</v>
      </c>
      <c r="M28" s="231">
        <f>IF(ISBLANK(L28),"  ",IF(L76&gt;0,L28/L76,IF(L28&gt;0,1,0)))</f>
        <v>0</v>
      </c>
      <c r="N28" s="122"/>
    </row>
    <row r="29" spans="1:14" s="21" customFormat="1" ht="44.25">
      <c r="A29" s="240" t="s">
        <v>169</v>
      </c>
      <c r="B29" s="213">
        <f>Revenue!H51</f>
        <v>0</v>
      </c>
      <c r="C29" s="228">
        <f t="shared" si="0"/>
        <v>0</v>
      </c>
      <c r="D29" s="234">
        <f>Revenue!I51</f>
        <v>0</v>
      </c>
      <c r="E29" s="225">
        <f t="shared" si="5"/>
        <v>0</v>
      </c>
      <c r="F29" s="215">
        <f t="shared" si="7"/>
        <v>0</v>
      </c>
      <c r="G29" s="231">
        <f>IF(ISBLANK(F29),"  ",IF(F76&gt;0,F29/F76,IF(F29&gt;0,1,0)))</f>
        <v>0</v>
      </c>
      <c r="H29" s="213">
        <f>Revenue!J51</f>
        <v>0</v>
      </c>
      <c r="I29" s="228">
        <f t="shared" si="3"/>
        <v>0</v>
      </c>
      <c r="J29" s="234">
        <f>Revenue!K51</f>
        <v>0</v>
      </c>
      <c r="K29" s="230">
        <f t="shared" si="4"/>
        <v>0</v>
      </c>
      <c r="L29" s="215">
        <f t="shared" si="8"/>
        <v>0</v>
      </c>
      <c r="M29" s="231">
        <f>IF(ISBLANK(L29),"  ",IF(L76&gt;0,L29/L76,IF(L29&gt;0,1,0)))</f>
        <v>0</v>
      </c>
      <c r="N29" s="122"/>
    </row>
    <row r="30" spans="1:14" s="21" customFormat="1" ht="44.25">
      <c r="A30" s="240" t="s">
        <v>417</v>
      </c>
      <c r="B30" s="213">
        <f>Revenue!H53</f>
        <v>0</v>
      </c>
      <c r="C30" s="228">
        <f t="shared" si="0"/>
        <v>0</v>
      </c>
      <c r="D30" s="234">
        <f>Revenue!I53</f>
        <v>0</v>
      </c>
      <c r="E30" s="225">
        <f>IF(ISBLANK(D30),"  ",IF(F30&gt;0,D30/F30,IF(D30&gt;0,1,0)))</f>
        <v>0</v>
      </c>
      <c r="F30" s="215">
        <f t="shared" si="7"/>
        <v>0</v>
      </c>
      <c r="G30" s="231">
        <f>IF(ISBLANK(F30),"  ",IF(F77&gt;0,F30/F77,IF(F30&gt;0,1,0)))</f>
        <v>0</v>
      </c>
      <c r="H30" s="213">
        <f>Revenue!J53</f>
        <v>0</v>
      </c>
      <c r="I30" s="228">
        <f t="shared" si="3"/>
        <v>0</v>
      </c>
      <c r="J30" s="234">
        <f>Revenue!K53</f>
        <v>0</v>
      </c>
      <c r="K30" s="230">
        <f>IF(ISBLANK(J30),"  ",IF(L30&gt;0,J30/L30,IF(J30&gt;0,1,0)))</f>
        <v>0</v>
      </c>
      <c r="L30" s="215">
        <f t="shared" si="8"/>
        <v>0</v>
      </c>
      <c r="M30" s="231">
        <f>IF(ISBLANK(L30),"  ",IF(L77&gt;0,L30/L77,IF(L30&gt;0,1,0)))</f>
        <v>0</v>
      </c>
      <c r="N30" s="122"/>
    </row>
    <row r="31" spans="1:14" s="21" customFormat="1" ht="44.25">
      <c r="A31" s="240" t="s">
        <v>419</v>
      </c>
      <c r="B31" s="213">
        <f>Revenue!H54</f>
        <v>0</v>
      </c>
      <c r="C31" s="228">
        <f t="shared" si="0"/>
        <v>0</v>
      </c>
      <c r="D31" s="234">
        <f>Revenue!I54</f>
        <v>0</v>
      </c>
      <c r="E31" s="225">
        <f>IF(ISBLANK(D31),"  ",IF(F31&gt;0,D31/F31,IF(D31&gt;0,1,0)))</f>
        <v>0</v>
      </c>
      <c r="F31" s="215">
        <f t="shared" si="7"/>
        <v>0</v>
      </c>
      <c r="G31" s="231">
        <f>IF(ISBLANK(F31),"  ",IF(F78&gt;0,F31/F78,IF(F31&gt;0,1,0)))</f>
        <v>0</v>
      </c>
      <c r="H31" s="213">
        <f>Revenue!J54</f>
        <v>0</v>
      </c>
      <c r="I31" s="228">
        <f t="shared" si="3"/>
        <v>0</v>
      </c>
      <c r="J31" s="234">
        <f>Revenue!K54</f>
        <v>0</v>
      </c>
      <c r="K31" s="230">
        <f>IF(ISBLANK(J31),"  ",IF(L31&gt;0,J31/L31,IF(J31&gt;0,1,0)))</f>
        <v>0</v>
      </c>
      <c r="L31" s="215">
        <f t="shared" si="8"/>
        <v>0</v>
      </c>
      <c r="M31" s="231">
        <f>IF(ISBLANK(L31),"  ",IF(L78&gt;0,L31/L78,IF(L31&gt;0,1,0)))</f>
        <v>0</v>
      </c>
      <c r="N31" s="122"/>
    </row>
    <row r="32" spans="1:14" s="21" customFormat="1" ht="44.25">
      <c r="A32" s="240" t="s">
        <v>418</v>
      </c>
      <c r="B32" s="213">
        <f>Revenue!H55</f>
        <v>0</v>
      </c>
      <c r="C32" s="228">
        <f t="shared" si="0"/>
        <v>0</v>
      </c>
      <c r="D32" s="234">
        <f>Revenue!I55</f>
        <v>0</v>
      </c>
      <c r="E32" s="225">
        <f>IF(ISBLANK(D32),"  ",IF(F32&gt;0,D32/F32,IF(D32&gt;0,1,0)))</f>
        <v>0</v>
      </c>
      <c r="F32" s="215">
        <f t="shared" si="7"/>
        <v>0</v>
      </c>
      <c r="G32" s="231">
        <f>IF(ISBLANK(F32),"  ",IF(F79&gt;0,F32/F79,IF(F32&gt;0,1,0)))</f>
        <v>0</v>
      </c>
      <c r="H32" s="213">
        <f>Revenue!J55</f>
        <v>0</v>
      </c>
      <c r="I32" s="228">
        <f t="shared" si="3"/>
        <v>0</v>
      </c>
      <c r="J32" s="234">
        <f>Revenue!K55</f>
        <v>0</v>
      </c>
      <c r="K32" s="230">
        <f>IF(ISBLANK(J32),"  ",IF(L32&gt;0,J32/L32,IF(J32&gt;0,1,0)))</f>
        <v>0</v>
      </c>
      <c r="L32" s="215">
        <f t="shared" si="8"/>
        <v>0</v>
      </c>
      <c r="M32" s="231">
        <f>IF(ISBLANK(L32),"  ",IF(L79&gt;0,L32/L79,IF(L32&gt;0,1,0)))</f>
        <v>0</v>
      </c>
      <c r="N32" s="122"/>
    </row>
    <row r="33" spans="1:14" s="21" customFormat="1" ht="44.25">
      <c r="A33" s="595" t="s">
        <v>453</v>
      </c>
      <c r="B33" s="213">
        <f>Revenue!H56</f>
        <v>0</v>
      </c>
      <c r="C33" s="228">
        <f>IF(ISBLANK(B33),"  ",IF(F33&gt;0,B33/F33,IF(B33&gt;0,1,0)))</f>
        <v>0</v>
      </c>
      <c r="D33" s="234">
        <f>Revenue!I56</f>
        <v>0</v>
      </c>
      <c r="E33" s="225">
        <f>IF(ISBLANK(D33),"  ",IF(F33&gt;0,D33/F33,IF(D33&gt;0,1,0)))</f>
        <v>0</v>
      </c>
      <c r="F33" s="215">
        <f t="shared" si="7"/>
        <v>0</v>
      </c>
      <c r="G33" s="231">
        <f>IF(ISBLANK(F33),"  ",IF(F80&gt;0,F33/F80,IF(F33&gt;0,1,0)))</f>
        <v>0</v>
      </c>
      <c r="H33" s="213">
        <f>Revenue!J56</f>
        <v>0</v>
      </c>
      <c r="I33" s="228">
        <f>IF(ISBLANK(H33),"  ",IF(L33&gt;0,H33/L33,IF(H33&gt;0,1,0)))</f>
        <v>0</v>
      </c>
      <c r="J33" s="234">
        <f>Revenue!K56</f>
        <v>0</v>
      </c>
      <c r="K33" s="230">
        <f>IF(ISBLANK(J33),"  ",IF(L33&gt;0,J33/L33,IF(J33&gt;0,1,0)))</f>
        <v>0</v>
      </c>
      <c r="L33" s="215">
        <f t="shared" si="8"/>
        <v>0</v>
      </c>
      <c r="M33" s="231">
        <f>IF(ISBLANK(L33),"  ",IF(L80&gt;0,L33/L80,IF(L33&gt;0,1,0)))</f>
        <v>0</v>
      </c>
      <c r="N33" s="122"/>
    </row>
    <row r="34" spans="1:14" s="21" customFormat="1" ht="44.25">
      <c r="A34" s="240" t="s">
        <v>170</v>
      </c>
      <c r="B34" s="213">
        <f>Revenue!H50</f>
        <v>0</v>
      </c>
      <c r="C34" s="228">
        <f t="shared" si="0"/>
        <v>0</v>
      </c>
      <c r="D34" s="234">
        <f>Revenue!I50</f>
        <v>0</v>
      </c>
      <c r="E34" s="225">
        <f t="shared" si="5"/>
        <v>0</v>
      </c>
      <c r="F34" s="215">
        <f t="shared" si="7"/>
        <v>0</v>
      </c>
      <c r="G34" s="231">
        <f>IF(ISBLANK(F34),"  ",IF(F76&gt;0,F34/F76,IF(F34&gt;0,1,0)))</f>
        <v>0</v>
      </c>
      <c r="H34" s="213">
        <f>Revenue!J50</f>
        <v>0</v>
      </c>
      <c r="I34" s="228">
        <f t="shared" si="3"/>
        <v>0</v>
      </c>
      <c r="J34" s="234">
        <f>Revenue!K50</f>
        <v>0</v>
      </c>
      <c r="K34" s="230">
        <f t="shared" si="4"/>
        <v>0</v>
      </c>
      <c r="L34" s="215">
        <f t="shared" si="8"/>
        <v>0</v>
      </c>
      <c r="M34" s="231">
        <f>IF(ISBLANK(L34),"  ",IF(L76&gt;0,L34/L76,IF(L34&gt;0,1,0)))</f>
        <v>0</v>
      </c>
      <c r="N34" s="122"/>
    </row>
    <row r="35" spans="1:14" s="21" customFormat="1" ht="45">
      <c r="A35" s="241" t="s">
        <v>171</v>
      </c>
      <c r="B35" s="242"/>
      <c r="C35" s="233" t="s">
        <v>127</v>
      </c>
      <c r="D35" s="234"/>
      <c r="E35" s="235" t="s">
        <v>127</v>
      </c>
      <c r="F35" s="215"/>
      <c r="G35" s="236" t="s">
        <v>127</v>
      </c>
      <c r="H35" s="242" t="s">
        <v>127</v>
      </c>
      <c r="I35" s="233" t="s">
        <v>127</v>
      </c>
      <c r="J35" s="234"/>
      <c r="K35" s="235" t="s">
        <v>127</v>
      </c>
      <c r="L35" s="215"/>
      <c r="M35" s="236" t="s">
        <v>127</v>
      </c>
      <c r="N35" s="122"/>
    </row>
    <row r="36" spans="1:14" s="21" customFormat="1" ht="44.25">
      <c r="A36" s="237" t="s">
        <v>273</v>
      </c>
      <c r="B36" s="213">
        <f>Revenue!H89+Revenue!H90</f>
        <v>0</v>
      </c>
      <c r="C36" s="228">
        <f t="shared" si="0"/>
        <v>0</v>
      </c>
      <c r="D36" s="234">
        <f>Revenue!I89+Revenue!I90</f>
        <v>0</v>
      </c>
      <c r="E36" s="230">
        <f>IF(ISBLANK(D36),"  ",IF(F36&gt;0,D36/F36,IF(D36&gt;0,1,0)))</f>
        <v>0</v>
      </c>
      <c r="F36" s="215">
        <f t="shared" si="2"/>
        <v>0</v>
      </c>
      <c r="G36" s="231">
        <f>IF(ISBLANK(F36),"  ",IF(F76&gt;0,F36/F76,IF(F36&gt;0,1,0)))</f>
        <v>0</v>
      </c>
      <c r="H36" s="213">
        <f>Revenue!J89+Revenue!J90</f>
        <v>0</v>
      </c>
      <c r="I36" s="228">
        <f>IF(ISBLANK(H36),"  ",IF(L36&gt;0,H36/L36,IF(H36&gt;0,1,0)))</f>
        <v>0</v>
      </c>
      <c r="J36" s="234">
        <f>Revenue!K89+Revenue!K90</f>
        <v>0</v>
      </c>
      <c r="K36" s="230">
        <f>IF(ISBLANK(J36),"  ",IF(L36&gt;0,J36/L36,IF(J36&gt;0,1,0)))</f>
        <v>0</v>
      </c>
      <c r="L36" s="215">
        <f>J36+H36</f>
        <v>0</v>
      </c>
      <c r="M36" s="231">
        <f>IF(ISBLANK(L36),"  ",IF(L76&gt;0,L36/L76,IF(L36&gt;0,1,0)))</f>
        <v>0</v>
      </c>
      <c r="N36" s="122"/>
    </row>
    <row r="37" spans="1:14" s="21" customFormat="1" ht="45">
      <c r="A37" s="241" t="s">
        <v>172</v>
      </c>
      <c r="B37" s="242"/>
      <c r="C37" s="233" t="s">
        <v>127</v>
      </c>
      <c r="D37" s="234"/>
      <c r="E37" s="235" t="s">
        <v>127</v>
      </c>
      <c r="F37" s="215"/>
      <c r="G37" s="236" t="s">
        <v>127</v>
      </c>
      <c r="H37" s="242"/>
      <c r="I37" s="233" t="s">
        <v>127</v>
      </c>
      <c r="J37" s="234"/>
      <c r="K37" s="235" t="s">
        <v>127</v>
      </c>
      <c r="L37" s="215"/>
      <c r="M37" s="236" t="s">
        <v>127</v>
      </c>
      <c r="N37" s="122"/>
    </row>
    <row r="38" spans="1:14" s="21" customFormat="1" ht="44.25">
      <c r="A38" s="239" t="s">
        <v>273</v>
      </c>
      <c r="B38" s="243">
        <f>Revenue!H91</f>
        <v>0</v>
      </c>
      <c r="C38" s="228">
        <f t="shared" si="0"/>
        <v>0</v>
      </c>
      <c r="D38" s="244">
        <f>Revenue!I91</f>
        <v>0</v>
      </c>
      <c r="E38" s="230">
        <f>IF(ISBLANK(D38),"  ",IF(F38&gt;0,D38/F38,IF(D38&gt;0,1,0)))</f>
        <v>0</v>
      </c>
      <c r="F38" s="245">
        <f t="shared" si="2"/>
        <v>0</v>
      </c>
      <c r="G38" s="231">
        <f>IF(ISBLANK(F38),"  ",IF(F76&gt;0,F38/F76,IF(F38&gt;0,1,0)))</f>
        <v>0</v>
      </c>
      <c r="H38" s="243">
        <f>Revenue!J91</f>
        <v>0</v>
      </c>
      <c r="I38" s="228">
        <f>IF(ISBLANK(H38),"  ",IF(L38&gt;0,H38/L38,IF(H38&gt;0,1,0)))</f>
        <v>0</v>
      </c>
      <c r="J38" s="244">
        <f>Revenue!K91</f>
        <v>0</v>
      </c>
      <c r="K38" s="230">
        <f>IF(ISBLANK(J38),"  ",IF(L38&gt;0,J38/L38,IF(J38&gt;0,1,0)))</f>
        <v>0</v>
      </c>
      <c r="L38" s="245">
        <f>J38+H38</f>
        <v>0</v>
      </c>
      <c r="M38" s="231">
        <f>IF(ISBLANK(L38),"  ",IF(L76&gt;0,L38/L76,IF(L38&gt;0,1,0)))</f>
        <v>0</v>
      </c>
      <c r="N38" s="122"/>
    </row>
    <row r="39" spans="1:14" s="21" customFormat="1" ht="44.25">
      <c r="A39" s="239" t="s">
        <v>274</v>
      </c>
      <c r="B39" s="243"/>
      <c r="C39" s="228" t="str">
        <f t="shared" si="0"/>
        <v>  </v>
      </c>
      <c r="D39" s="244"/>
      <c r="E39" s="225" t="str">
        <f>IF(ISBLANK(D39),"  ",IF(F39&gt;0,D39/F39,IF(D39&gt;0,1,0)))</f>
        <v>  </v>
      </c>
      <c r="F39" s="215">
        <f t="shared" si="2"/>
        <v>0</v>
      </c>
      <c r="G39" s="231">
        <f>IF(ISBLANK(F39),"  ",IF(F76&gt;0,F39/F76,IF(F39&gt;0,1,0)))</f>
        <v>0</v>
      </c>
      <c r="H39" s="243"/>
      <c r="I39" s="228" t="str">
        <f>IF(ISBLANK(H39),"  ",IF(L39&gt;0,H39/L39,IF(H39&gt;0,1,0)))</f>
        <v>  </v>
      </c>
      <c r="J39" s="244"/>
      <c r="K39" s="230" t="str">
        <f>IF(ISBLANK(J39),"  ",IF(L39&gt;0,J39/L39,IF(J39&gt;0,1,0)))</f>
        <v>  </v>
      </c>
      <c r="L39" s="215">
        <f>J39+H39</f>
        <v>0</v>
      </c>
      <c r="M39" s="231">
        <f>IF(ISBLANK(L39),"  ",IF(L76&gt;0,L39/L76,IF(L39&gt;0,1,0)))</f>
        <v>0</v>
      </c>
      <c r="N39" s="122"/>
    </row>
    <row r="40" spans="1:14" s="54" customFormat="1" ht="45">
      <c r="A40" s="241" t="s">
        <v>174</v>
      </c>
      <c r="B40" s="246">
        <f>B39+B38+B36+B34+B29+B28+B26+B27+B25+B24+B23+B22+B21+B20+B19+B18+B17+B16+B14+B13+B30+B31+B32</f>
        <v>0</v>
      </c>
      <c r="C40" s="247">
        <f t="shared" si="0"/>
        <v>0</v>
      </c>
      <c r="D40" s="246">
        <f>D39+D38+D36+D34+D29+D28+D26+D27+D25+D24+D23+D22+D21+D20+D19+D18+D17+D16+D14+D13+D30+D31+D32</f>
        <v>0</v>
      </c>
      <c r="E40" s="483">
        <f>IF(ISBLANK(D40),"  ",IF(F40&gt;0,D40/F40,IF(D40&gt;0,1,0)))</f>
        <v>0</v>
      </c>
      <c r="F40" s="246">
        <f>F39+F38+F36+F34+F29+F28+F26+F27+F25+F24+F23+F22+F21+F20+F19+F18+F17+F16+F14+F13+F30+F31+F32</f>
        <v>0</v>
      </c>
      <c r="G40" s="249">
        <f>IF(ISBLANK(F40),"  ",IF(F76&gt;0,F40/F76,IF(F40&gt;0,1,0)))</f>
        <v>0</v>
      </c>
      <c r="H40" s="246">
        <f>H39+H38+H36+H34+H29+H28+H26+H27+H25+H24+H23+H22+H21+H20+H19+H18+H17+H16+H14+H13+H30+H31+H32</f>
        <v>0</v>
      </c>
      <c r="I40" s="247">
        <f>IF(ISBLANK(H40),"  ",IF(L40&gt;0,H40/L40,IF(H40&gt;0,1,0)))</f>
        <v>0</v>
      </c>
      <c r="J40" s="246">
        <f>J39+J38+J36+J34+J29+J28+J26+J27+J25+J24+J23+J22+J21+J20+J19+J18+J17+J16+J14+J13+J30+J31+J32</f>
        <v>0</v>
      </c>
      <c r="K40" s="248">
        <f>IF(ISBLANK(J40),"  ",IF(L40&gt;0,J40/L40,IF(J40&gt;0,1,0)))</f>
        <v>0</v>
      </c>
      <c r="L40" s="246">
        <f>L39+L38+L36+L34+L29+L28+L26+L27+L25+L24+L23+L22+L21+L20+L19+L18+L17+L16+L14+L13+L30+L31+L32</f>
        <v>0</v>
      </c>
      <c r="M40" s="249">
        <f>IF(ISBLANK(L40),"  ",IF(L76&gt;0,L40/L76,IF(L40&gt;0,1,0)))</f>
        <v>0</v>
      </c>
      <c r="N40" s="43"/>
    </row>
    <row r="41" spans="1:14" s="21" customFormat="1" ht="45">
      <c r="A41" s="250" t="s">
        <v>221</v>
      </c>
      <c r="B41" s="232"/>
      <c r="C41" s="233" t="s">
        <v>127</v>
      </c>
      <c r="D41" s="234"/>
      <c r="E41" s="235" t="s">
        <v>127</v>
      </c>
      <c r="F41" s="215"/>
      <c r="G41" s="236" t="s">
        <v>127</v>
      </c>
      <c r="H41" s="232"/>
      <c r="I41" s="233" t="s">
        <v>127</v>
      </c>
      <c r="J41" s="234"/>
      <c r="K41" s="235" t="s">
        <v>127</v>
      </c>
      <c r="L41" s="215"/>
      <c r="M41" s="236" t="s">
        <v>127</v>
      </c>
      <c r="N41" s="122"/>
    </row>
    <row r="42" spans="1:14" s="21" customFormat="1" ht="44.25">
      <c r="A42" s="193" t="s">
        <v>222</v>
      </c>
      <c r="B42" s="217">
        <f>Revenue!H81</f>
        <v>0</v>
      </c>
      <c r="C42" s="223">
        <f t="shared" si="0"/>
        <v>0</v>
      </c>
      <c r="D42" s="251">
        <f>Revenue!I81</f>
        <v>0</v>
      </c>
      <c r="E42" s="225">
        <f aca="true" t="shared" si="9" ref="E42:E48">IF(ISBLANK(D42),"  ",IF(F42&gt;0,D42/F42,IF(D42&gt;0,1,0)))</f>
        <v>0</v>
      </c>
      <c r="F42" s="219">
        <f>D42+B42</f>
        <v>0</v>
      </c>
      <c r="G42" s="227">
        <f>IF(ISBLANK(F42),"  ",IF(F76&gt;0,F42/D76,IF(F42&gt;0,1,0)))</f>
        <v>0</v>
      </c>
      <c r="H42" s="217">
        <f>Revenue!J81</f>
        <v>0</v>
      </c>
      <c r="I42" s="223">
        <f aca="true" t="shared" si="10" ref="I42:I48">IF(ISBLANK(H42),"  ",IF(L42&gt;0,H42/L42,IF(H42&gt;0,1,0)))</f>
        <v>0</v>
      </c>
      <c r="J42" s="251">
        <f>Revenue!K81</f>
        <v>0</v>
      </c>
      <c r="K42" s="225">
        <f aca="true" t="shared" si="11" ref="K42:K48">IF(ISBLANK(J42),"  ",IF(L42&gt;0,J42/L42,IF(J42&gt;0,1,0)))</f>
        <v>0</v>
      </c>
      <c r="L42" s="219">
        <f>J42+H42</f>
        <v>0</v>
      </c>
      <c r="M42" s="227">
        <f>IF(ISBLANK(L42),"  ",IF(L76&gt;0,L42/J76,IF(L42&gt;0,1,0)))</f>
        <v>0</v>
      </c>
      <c r="N42" s="122"/>
    </row>
    <row r="43" spans="1:14" s="21" customFormat="1" ht="44.25">
      <c r="A43" s="252" t="s">
        <v>223</v>
      </c>
      <c r="B43" s="213">
        <f>Revenue!H82</f>
        <v>0</v>
      </c>
      <c r="C43" s="228">
        <f t="shared" si="0"/>
        <v>0</v>
      </c>
      <c r="D43" s="234">
        <f>Revenue!I82</f>
        <v>0</v>
      </c>
      <c r="E43" s="230">
        <f t="shared" si="9"/>
        <v>0</v>
      </c>
      <c r="F43" s="215">
        <f>D43+B43</f>
        <v>0</v>
      </c>
      <c r="G43" s="231">
        <f>IF(ISBLANK(F43),"  ",IF(D76&gt;0,F43/D76,IF(F43&gt;0,1,0)))</f>
        <v>0</v>
      </c>
      <c r="H43" s="213">
        <f>Revenue!J82</f>
        <v>0</v>
      </c>
      <c r="I43" s="228">
        <f t="shared" si="10"/>
        <v>0</v>
      </c>
      <c r="J43" s="234">
        <f>Revenue!K82</f>
        <v>0</v>
      </c>
      <c r="K43" s="230">
        <f t="shared" si="11"/>
        <v>0</v>
      </c>
      <c r="L43" s="215">
        <f>J43+H43</f>
        <v>0</v>
      </c>
      <c r="M43" s="231">
        <f>IF(ISBLANK(L43),"  ",IF(J76&gt;0,L43/J76,IF(L43&gt;0,1,0)))</f>
        <v>0</v>
      </c>
      <c r="N43" s="122"/>
    </row>
    <row r="44" spans="1:14" s="21" customFormat="1" ht="44.25">
      <c r="A44" s="253" t="s">
        <v>270</v>
      </c>
      <c r="B44" s="213">
        <f>Revenue!H83</f>
        <v>0</v>
      </c>
      <c r="C44" s="228">
        <f t="shared" si="0"/>
        <v>0</v>
      </c>
      <c r="D44" s="234">
        <f>Revenue!I83</f>
        <v>0</v>
      </c>
      <c r="E44" s="230">
        <f t="shared" si="9"/>
        <v>0</v>
      </c>
      <c r="F44" s="245">
        <f>D44+B44</f>
        <v>0</v>
      </c>
      <c r="G44" s="231">
        <f>IF(ISBLANK(F44),"  ",IF(D76&gt;0,F44/D76,IF(F44&gt;0,1,0)))</f>
        <v>0</v>
      </c>
      <c r="H44" s="213">
        <f>Revenue!J83</f>
        <v>0</v>
      </c>
      <c r="I44" s="228">
        <f t="shared" si="10"/>
        <v>0</v>
      </c>
      <c r="J44" s="234">
        <f>Revenue!K83</f>
        <v>0</v>
      </c>
      <c r="K44" s="230">
        <f t="shared" si="11"/>
        <v>0</v>
      </c>
      <c r="L44" s="245">
        <f>J44+H44</f>
        <v>0</v>
      </c>
      <c r="M44" s="231">
        <f>IF(ISBLANK(L44),"  ",IF(J76&gt;0,L44/J76,IF(L44&gt;0,1,0)))</f>
        <v>0</v>
      </c>
      <c r="N44" s="122"/>
    </row>
    <row r="45" spans="1:14" s="21" customFormat="1" ht="44.25">
      <c r="A45" s="212" t="s">
        <v>224</v>
      </c>
      <c r="B45" s="213">
        <f>Revenue!H84</f>
        <v>0</v>
      </c>
      <c r="C45" s="228">
        <f t="shared" si="0"/>
        <v>0</v>
      </c>
      <c r="D45" s="234">
        <f>Revenue!I84</f>
        <v>0</v>
      </c>
      <c r="E45" s="230">
        <f t="shared" si="9"/>
        <v>0</v>
      </c>
      <c r="F45" s="245">
        <f>D45+B45</f>
        <v>0</v>
      </c>
      <c r="G45" s="231">
        <f>IF(ISBLANK(F45),"  ",IF(D76&gt;0,F45/D76,IF(F45&gt;0,1,0)))</f>
        <v>0</v>
      </c>
      <c r="H45" s="213">
        <f>Revenue!J84</f>
        <v>0</v>
      </c>
      <c r="I45" s="228">
        <f t="shared" si="10"/>
        <v>0</v>
      </c>
      <c r="J45" s="234">
        <f>Revenue!K84</f>
        <v>0</v>
      </c>
      <c r="K45" s="230">
        <f t="shared" si="11"/>
        <v>0</v>
      </c>
      <c r="L45" s="245">
        <f>J45+H45</f>
        <v>0</v>
      </c>
      <c r="M45" s="231">
        <f>IF(ISBLANK(L45),"  ",IF(J76&gt;0,L45/J76,IF(L45&gt;0,1,0)))</f>
        <v>0</v>
      </c>
      <c r="N45" s="122"/>
    </row>
    <row r="46" spans="1:14" s="21" customFormat="1" ht="44.25">
      <c r="A46" s="252" t="s">
        <v>271</v>
      </c>
      <c r="B46" s="213">
        <f>Revenue!H86</f>
        <v>0</v>
      </c>
      <c r="C46" s="228">
        <f t="shared" si="0"/>
        <v>0</v>
      </c>
      <c r="D46" s="234">
        <f>Revenue!I86</f>
        <v>0</v>
      </c>
      <c r="E46" s="230">
        <f t="shared" si="9"/>
        <v>0</v>
      </c>
      <c r="F46" s="245">
        <f>D46+B46</f>
        <v>0</v>
      </c>
      <c r="G46" s="231">
        <f>IF(ISBLANK(F46),"  ",IF(F76&gt;0,F46/F76,IF(F46&gt;0,1,0)))</f>
        <v>0</v>
      </c>
      <c r="H46" s="213">
        <f>Revenue!J86</f>
        <v>0</v>
      </c>
      <c r="I46" s="228">
        <f t="shared" si="10"/>
        <v>0</v>
      </c>
      <c r="J46" s="234">
        <f>Revenue!K86</f>
        <v>0</v>
      </c>
      <c r="K46" s="230">
        <f t="shared" si="11"/>
        <v>0</v>
      </c>
      <c r="L46" s="245">
        <f>J46+H46</f>
        <v>0</v>
      </c>
      <c r="M46" s="231">
        <f>IF(ISBLANK(L46),"  ",IF(L76&gt;0,L46/L76,IF(L46&gt;0,1,0)))</f>
        <v>0</v>
      </c>
      <c r="N46" s="122"/>
    </row>
    <row r="47" spans="1:14" s="54" customFormat="1" ht="45">
      <c r="A47" s="250" t="s">
        <v>225</v>
      </c>
      <c r="B47" s="254">
        <f>B46+B45+B44+B43+B42</f>
        <v>0</v>
      </c>
      <c r="C47" s="247">
        <f t="shared" si="0"/>
        <v>0</v>
      </c>
      <c r="D47" s="255">
        <f>D46+D45+D44+D43+D42</f>
        <v>0</v>
      </c>
      <c r="E47" s="248">
        <f t="shared" si="9"/>
        <v>0</v>
      </c>
      <c r="F47" s="256">
        <f>F46+F45+F44+F43+F42</f>
        <v>0</v>
      </c>
      <c r="G47" s="249">
        <f>IF(ISBLANK(F47),"  ",IF(F76&gt;0,F47/F76,IF(F47&gt;0,1,0)))</f>
        <v>0</v>
      </c>
      <c r="H47" s="254">
        <f>H46+H45+H44+H43+H42</f>
        <v>0</v>
      </c>
      <c r="I47" s="247">
        <f t="shared" si="10"/>
        <v>0</v>
      </c>
      <c r="J47" s="255">
        <f>J46+J45+J44+J43+J42</f>
        <v>0</v>
      </c>
      <c r="K47" s="248">
        <f t="shared" si="11"/>
        <v>0</v>
      </c>
      <c r="L47" s="256">
        <f>L46+L45+L44+L43+L42</f>
        <v>0</v>
      </c>
      <c r="M47" s="249">
        <f>IF(ISBLANK(L47),"  ",IF(L76&gt;0,L47/L76,IF(L47&gt;0,1,0)))</f>
        <v>0</v>
      </c>
      <c r="N47" s="43"/>
    </row>
    <row r="48" spans="1:14" s="54" customFormat="1" ht="45">
      <c r="A48" s="257" t="s">
        <v>451</v>
      </c>
      <c r="B48" s="258">
        <f>Revenue!H103</f>
        <v>0</v>
      </c>
      <c r="C48" s="247">
        <f t="shared" si="0"/>
        <v>0</v>
      </c>
      <c r="D48" s="259">
        <f>Revenue!I103</f>
        <v>0</v>
      </c>
      <c r="E48" s="248">
        <f t="shared" si="9"/>
        <v>0</v>
      </c>
      <c r="F48" s="260">
        <f>D48+B48</f>
        <v>0</v>
      </c>
      <c r="G48" s="249">
        <f>IF(ISBLANK(F48),"  ",IF(F76&gt;0,F48/F76,IF(F48&gt;0,1,0)))</f>
        <v>0</v>
      </c>
      <c r="H48" s="258">
        <f>Revenue!J103</f>
        <v>0</v>
      </c>
      <c r="I48" s="247">
        <f t="shared" si="10"/>
        <v>0</v>
      </c>
      <c r="J48" s="258">
        <f>Revenue!K103</f>
        <v>0</v>
      </c>
      <c r="K48" s="248">
        <f t="shared" si="11"/>
        <v>0</v>
      </c>
      <c r="L48" s="260">
        <f>J48+H48</f>
        <v>0</v>
      </c>
      <c r="M48" s="249">
        <f>IF(ISBLANK(L48),"  ",IF(L76&gt;0,L48/L76,IF(L48&gt;0,1,0)))</f>
        <v>0</v>
      </c>
      <c r="N48" s="43"/>
    </row>
    <row r="49" spans="1:14" s="21" customFormat="1" ht="45">
      <c r="A49" s="196" t="s">
        <v>227</v>
      </c>
      <c r="B49" s="261"/>
      <c r="C49" s="262" t="s">
        <v>127</v>
      </c>
      <c r="D49" s="229"/>
      <c r="E49" s="263" t="s">
        <v>127</v>
      </c>
      <c r="F49" s="219"/>
      <c r="G49" s="264" t="s">
        <v>127</v>
      </c>
      <c r="H49" s="261"/>
      <c r="I49" s="262" t="s">
        <v>127</v>
      </c>
      <c r="J49" s="229"/>
      <c r="K49" s="263" t="s">
        <v>127</v>
      </c>
      <c r="L49" s="219"/>
      <c r="M49" s="264" t="s">
        <v>127</v>
      </c>
      <c r="N49" s="122"/>
    </row>
    <row r="50" spans="1:14" s="21" customFormat="1" ht="44.25">
      <c r="A50" s="193" t="s">
        <v>259</v>
      </c>
      <c r="B50" s="261">
        <f>Revenue!H7</f>
        <v>0</v>
      </c>
      <c r="C50" s="223">
        <f t="shared" si="0"/>
        <v>0</v>
      </c>
      <c r="D50" s="229">
        <f>Revenue!I7</f>
        <v>0</v>
      </c>
      <c r="E50" s="225">
        <f aca="true" t="shared" si="12" ref="E50:E67">IF(ISBLANK(D50),"  ",IF(F50&gt;0,D50/F50,IF(D50&gt;0,1,0)))</f>
        <v>0</v>
      </c>
      <c r="F50" s="265">
        <f aca="true" t="shared" si="13" ref="F50:F55">D50+B50</f>
        <v>0</v>
      </c>
      <c r="G50" s="227">
        <f>IF(ISBLANK(F50),"  ",IF(F76&gt;0,F50/F76,IF(F50&gt;0,1,0)))</f>
        <v>0</v>
      </c>
      <c r="H50" s="261">
        <f>Revenue!J7</f>
        <v>0</v>
      </c>
      <c r="I50" s="223">
        <f aca="true" t="shared" si="14" ref="I50:I67">IF(ISBLANK(H50),"  ",IF(L50&gt;0,H50/L50,IF(H50&gt;0,1,0)))</f>
        <v>0</v>
      </c>
      <c r="J50" s="229">
        <f>Revenue!K7</f>
        <v>0</v>
      </c>
      <c r="K50" s="225">
        <f aca="true" t="shared" si="15" ref="K50:K67">IF(ISBLANK(J50),"  ",IF(L50&gt;0,J50/L50,IF(J50&gt;0,1,0)))</f>
        <v>0</v>
      </c>
      <c r="L50" s="265">
        <f aca="true" t="shared" si="16" ref="L50:L56">J50+H50</f>
        <v>0</v>
      </c>
      <c r="M50" s="227">
        <f>IF(ISBLANK(L50),"  ",IF(L76&gt;0,L50/L76,IF(L50&gt;0,1,0)))</f>
        <v>0</v>
      </c>
      <c r="N50" s="122"/>
    </row>
    <row r="51" spans="1:14" s="21" customFormat="1" ht="44.25">
      <c r="A51" s="212" t="s">
        <v>260</v>
      </c>
      <c r="B51" s="232">
        <f>Revenue!H19</f>
        <v>0</v>
      </c>
      <c r="C51" s="228">
        <f t="shared" si="0"/>
        <v>0</v>
      </c>
      <c r="D51" s="234">
        <f>Revenue!I19</f>
        <v>0</v>
      </c>
      <c r="E51" s="230">
        <f t="shared" si="12"/>
        <v>0</v>
      </c>
      <c r="F51" s="266">
        <f t="shared" si="13"/>
        <v>0</v>
      </c>
      <c r="G51" s="231">
        <f>IF(ISBLANK(F51),"  ",IF(F76&gt;0,F51/F76,IF(F51&gt;0,1,0)))</f>
        <v>0</v>
      </c>
      <c r="H51" s="232">
        <f>Revenue!J19</f>
        <v>0</v>
      </c>
      <c r="I51" s="228">
        <f t="shared" si="14"/>
        <v>0</v>
      </c>
      <c r="J51" s="234">
        <f>Revenue!K19</f>
        <v>0</v>
      </c>
      <c r="K51" s="230">
        <f t="shared" si="15"/>
        <v>0</v>
      </c>
      <c r="L51" s="266">
        <f t="shared" si="16"/>
        <v>0</v>
      </c>
      <c r="M51" s="231">
        <f>IF(ISBLANK(L51),"  ",IF(L76&gt;0,L51/L76,IF(L51&gt;0,1,0)))</f>
        <v>0</v>
      </c>
      <c r="N51" s="122"/>
    </row>
    <row r="52" spans="1:14" s="21" customFormat="1" ht="44.25">
      <c r="A52" s="267" t="s">
        <v>261</v>
      </c>
      <c r="B52" s="268">
        <f>Revenue!H9</f>
        <v>0</v>
      </c>
      <c r="C52" s="228">
        <f t="shared" si="0"/>
        <v>0</v>
      </c>
      <c r="D52" s="269">
        <f>Revenue!I9</f>
        <v>0</v>
      </c>
      <c r="E52" s="230">
        <f t="shared" si="12"/>
        <v>0</v>
      </c>
      <c r="F52" s="270">
        <f t="shared" si="13"/>
        <v>0</v>
      </c>
      <c r="G52" s="231">
        <f>IF(ISBLANK(F52),"  ",IF(F76&gt;0,F52/F76,IF(F52&gt;0,1,0)))</f>
        <v>0</v>
      </c>
      <c r="H52" s="268">
        <f>Revenue!J9</f>
        <v>0</v>
      </c>
      <c r="I52" s="228">
        <f t="shared" si="14"/>
        <v>0</v>
      </c>
      <c r="J52" s="269">
        <f>Revenue!K9</f>
        <v>0</v>
      </c>
      <c r="K52" s="230">
        <f t="shared" si="15"/>
        <v>0</v>
      </c>
      <c r="L52" s="270">
        <f t="shared" si="16"/>
        <v>0</v>
      </c>
      <c r="M52" s="231">
        <f>IF(ISBLANK(L52),"  ",IF(L76&gt;0,L52/L76,IF(L52&gt;0,1,0)))</f>
        <v>0</v>
      </c>
      <c r="N52" s="122"/>
    </row>
    <row r="53" spans="1:14" s="21" customFormat="1" ht="44.25">
      <c r="A53" s="267" t="s">
        <v>262</v>
      </c>
      <c r="B53" s="268">
        <f>Revenue!H10</f>
        <v>0</v>
      </c>
      <c r="C53" s="228">
        <f t="shared" si="0"/>
        <v>0</v>
      </c>
      <c r="D53" s="269">
        <f>Revenue!I10</f>
        <v>0</v>
      </c>
      <c r="E53" s="230">
        <f t="shared" si="12"/>
        <v>0</v>
      </c>
      <c r="F53" s="270">
        <f t="shared" si="13"/>
        <v>0</v>
      </c>
      <c r="G53" s="231">
        <f>IF(ISBLANK(F53),"  ",IF(F76&gt;0,F53/F76,IF(F53&gt;0,1,0)))</f>
        <v>0</v>
      </c>
      <c r="H53" s="268">
        <f>Revenue!J10</f>
        <v>0</v>
      </c>
      <c r="I53" s="228">
        <f t="shared" si="14"/>
        <v>0</v>
      </c>
      <c r="J53" s="269">
        <f>Revenue!K10</f>
        <v>0</v>
      </c>
      <c r="K53" s="230">
        <f t="shared" si="15"/>
        <v>0</v>
      </c>
      <c r="L53" s="270">
        <f t="shared" si="16"/>
        <v>0</v>
      </c>
      <c r="M53" s="231">
        <f>IF(ISBLANK(L53),"  ",IF(L76&gt;0,L53/L76,IF(L53&gt;0,1,0)))</f>
        <v>0</v>
      </c>
      <c r="N53" s="122"/>
    </row>
    <row r="54" spans="1:14" s="21" customFormat="1" ht="44.25">
      <c r="A54" s="267" t="s">
        <v>450</v>
      </c>
      <c r="B54" s="268">
        <v>0</v>
      </c>
      <c r="C54" s="228">
        <f>IF(ISBLANK(B54),"  ",IF(F54&gt;0,B54/F54,IF(B54&gt;0,1,0)))</f>
        <v>0</v>
      </c>
      <c r="D54" s="269">
        <f>Athletics!V13</f>
        <v>0</v>
      </c>
      <c r="E54" s="230">
        <f>IF(ISBLANK(D54),"  ",IF(F54&gt;0,D54/F54,IF(D54&gt;0,1,0)))</f>
        <v>0</v>
      </c>
      <c r="F54" s="270">
        <f t="shared" si="13"/>
        <v>0</v>
      </c>
      <c r="G54" s="231">
        <f>IF(ISBLANK(F54),"  ",IF(F78&gt;0,F54/F78,IF(F54&gt;0,1,0)))</f>
        <v>0</v>
      </c>
      <c r="H54" s="268">
        <v>0</v>
      </c>
      <c r="I54" s="228">
        <f>IF(ISBLANK(H54),"  ",IF(L54&gt;0,H54/L54,IF(H54&gt;0,1,0)))</f>
        <v>0</v>
      </c>
      <c r="J54" s="269">
        <f>Athletics!W13</f>
        <v>0</v>
      </c>
      <c r="K54" s="230">
        <f>IF(ISBLANK(J54),"  ",IF(L54&gt;0,J54/L54,IF(J54&gt;0,1,0)))</f>
        <v>0</v>
      </c>
      <c r="L54" s="270">
        <f t="shared" si="16"/>
        <v>0</v>
      </c>
      <c r="M54" s="231">
        <f>IF(ISBLANK(L54),"  ",IF(L78&gt;0,L54/L78,IF(L54&gt;0,1,0)))</f>
        <v>0</v>
      </c>
      <c r="N54" s="122"/>
    </row>
    <row r="55" spans="1:14" s="21" customFormat="1" ht="44.25">
      <c r="A55" s="212" t="s">
        <v>269</v>
      </c>
      <c r="B55" s="232">
        <f>Revenue!H11+Revenue!H12+Revenue!H14+Revenue!H15+Revenue!H17+Revenue!H18+Revenue!H22+Revenue!H23+Revenue!H13+Revenue!H16</f>
        <v>0</v>
      </c>
      <c r="C55" s="228">
        <f t="shared" si="0"/>
        <v>0</v>
      </c>
      <c r="D55" s="234">
        <f>Revenue!I11+Revenue!I12+Revenue!I14+Revenue!I15+Revenue!I17+Revenue!I18+Revenue!I22+Revenue!I23+Revenue!I13+Revenue!I16</f>
        <v>0</v>
      </c>
      <c r="E55" s="230">
        <f t="shared" si="12"/>
        <v>0</v>
      </c>
      <c r="F55" s="266">
        <f t="shared" si="13"/>
        <v>0</v>
      </c>
      <c r="G55" s="231">
        <f>IF(ISBLANK(F55),"  ",IF(F76&gt;0,F55/F76,IF(F55&gt;0,1,0)))</f>
        <v>0</v>
      </c>
      <c r="H55" s="232">
        <f>Revenue!J11+Revenue!J12+Revenue!J14+Revenue!J15+Revenue!J17+Revenue!J18+Revenue!J22+Revenue!J23+Revenue!J13+Revenue!J16</f>
        <v>0</v>
      </c>
      <c r="I55" s="228">
        <f t="shared" si="14"/>
        <v>0</v>
      </c>
      <c r="J55" s="234">
        <f>Revenue!K11+Revenue!K12+Revenue!K14+Revenue!K15+Revenue!K17+Revenue!K18+Revenue!K22+Revenue!K23+Revenue!K13+Revenue!K16</f>
        <v>0</v>
      </c>
      <c r="K55" s="230">
        <f t="shared" si="15"/>
        <v>0</v>
      </c>
      <c r="L55" s="266">
        <f t="shared" si="16"/>
        <v>0</v>
      </c>
      <c r="M55" s="231">
        <f>IF(ISBLANK(L55),"  ",IF(L76&gt;0,L55/L76,IF(L55&gt;0,1,0)))</f>
        <v>0</v>
      </c>
      <c r="N55" s="122"/>
    </row>
    <row r="56" spans="1:14" s="54" customFormat="1" ht="45">
      <c r="A56" s="257" t="s">
        <v>232</v>
      </c>
      <c r="B56" s="271">
        <f>B55+B53+B52+B51+B50</f>
        <v>0</v>
      </c>
      <c r="C56" s="247">
        <f t="shared" si="0"/>
        <v>0</v>
      </c>
      <c r="D56" s="255">
        <f>D55+D53+D52+D51+D50+D54</f>
        <v>0</v>
      </c>
      <c r="E56" s="248">
        <f t="shared" si="12"/>
        <v>0</v>
      </c>
      <c r="F56" s="272">
        <f>F55+F53+F52+F51+F50+F54</f>
        <v>0</v>
      </c>
      <c r="G56" s="249">
        <f>IF(ISBLANK(F56),"  ",IF(F76&gt;0,F56/F76,IF(F56&gt;0,1,0)))</f>
        <v>0</v>
      </c>
      <c r="H56" s="271">
        <f>H55+H53+H52+H51+H50</f>
        <v>0</v>
      </c>
      <c r="I56" s="247">
        <f t="shared" si="14"/>
        <v>0</v>
      </c>
      <c r="J56" s="255">
        <f>J55+J53+J52+J51+J50+J54</f>
        <v>0</v>
      </c>
      <c r="K56" s="248">
        <f t="shared" si="15"/>
        <v>0</v>
      </c>
      <c r="L56" s="266">
        <f t="shared" si="16"/>
        <v>0</v>
      </c>
      <c r="M56" s="249">
        <f>IF(ISBLANK(L56),"  ",IF(L76&gt;0,L56/L76,IF(L56&gt;0,1,0)))</f>
        <v>0</v>
      </c>
      <c r="N56" s="43"/>
    </row>
    <row r="57" spans="1:14" s="21" customFormat="1" ht="44.25">
      <c r="A57" s="222" t="s">
        <v>233</v>
      </c>
      <c r="B57" s="273">
        <f>Revenue!H26</f>
        <v>0</v>
      </c>
      <c r="C57" s="228">
        <f t="shared" si="0"/>
        <v>0</v>
      </c>
      <c r="D57" s="274">
        <f>Revenue!I26</f>
        <v>0</v>
      </c>
      <c r="E57" s="230">
        <f t="shared" si="12"/>
        <v>0</v>
      </c>
      <c r="F57" s="275">
        <f aca="true" t="shared" si="17" ref="F57:F66">D57+B57</f>
        <v>0</v>
      </c>
      <c r="G57" s="231">
        <f>IF(ISBLANK(F57),"  ",IF(F76&gt;0,F57/F76,IF(F57&gt;0,1,0)))</f>
        <v>0</v>
      </c>
      <c r="H57" s="273">
        <f>Revenue!J26</f>
        <v>0</v>
      </c>
      <c r="I57" s="228">
        <f t="shared" si="14"/>
        <v>0</v>
      </c>
      <c r="J57" s="274">
        <f>Revenue!K26</f>
        <v>0</v>
      </c>
      <c r="K57" s="230">
        <f t="shared" si="15"/>
        <v>0</v>
      </c>
      <c r="L57" s="275">
        <f aca="true" t="shared" si="18" ref="L57:L66">J57+H57</f>
        <v>0</v>
      </c>
      <c r="M57" s="231">
        <f>IF(ISBLANK(L57),"  ",IF(L76&gt;0,L57/L76,IF(L57&gt;0,1,0)))</f>
        <v>0</v>
      </c>
      <c r="N57" s="122"/>
    </row>
    <row r="58" spans="1:14" s="21" customFormat="1" ht="44.25">
      <c r="A58" s="276" t="s">
        <v>263</v>
      </c>
      <c r="B58" s="213">
        <f>Revenue!H27</f>
        <v>0</v>
      </c>
      <c r="C58" s="228">
        <f t="shared" si="0"/>
        <v>0</v>
      </c>
      <c r="D58" s="234">
        <f>Revenue!I27</f>
        <v>0</v>
      </c>
      <c r="E58" s="230">
        <f t="shared" si="12"/>
        <v>0</v>
      </c>
      <c r="F58" s="215">
        <f t="shared" si="17"/>
        <v>0</v>
      </c>
      <c r="G58" s="231">
        <f>IF(ISBLANK(F58),"  ",IF(F76&gt;0,F58/F76,IF(F58&gt;0,1,0)))</f>
        <v>0</v>
      </c>
      <c r="H58" s="213">
        <f>Revenue!J27</f>
        <v>0</v>
      </c>
      <c r="I58" s="228">
        <f t="shared" si="14"/>
        <v>0</v>
      </c>
      <c r="J58" s="234">
        <f>Revenue!K27</f>
        <v>0</v>
      </c>
      <c r="K58" s="230">
        <f t="shared" si="15"/>
        <v>0</v>
      </c>
      <c r="L58" s="215">
        <f t="shared" si="18"/>
        <v>0</v>
      </c>
      <c r="M58" s="231">
        <f>IF(ISBLANK(L58),"  ",IF(L76&gt;0,L58/L76,IF(L58&gt;0,1,0)))</f>
        <v>0</v>
      </c>
      <c r="N58" s="122"/>
    </row>
    <row r="59" spans="1:14" s="21" customFormat="1" ht="44.25">
      <c r="A59" s="253" t="s">
        <v>234</v>
      </c>
      <c r="B59" s="213">
        <f>Revenue!H28</f>
        <v>0</v>
      </c>
      <c r="C59" s="228">
        <f t="shared" si="0"/>
        <v>0</v>
      </c>
      <c r="D59" s="234">
        <f>Revenue!I28</f>
        <v>0</v>
      </c>
      <c r="E59" s="230">
        <f t="shared" si="12"/>
        <v>0</v>
      </c>
      <c r="F59" s="215">
        <f t="shared" si="17"/>
        <v>0</v>
      </c>
      <c r="G59" s="231">
        <f>IF(ISBLANK(F59),"  ",IF(F76&gt;0,F59/F76,IF(F59&gt;0,1,0)))</f>
        <v>0</v>
      </c>
      <c r="H59" s="213">
        <f>Revenue!J28</f>
        <v>0</v>
      </c>
      <c r="I59" s="228">
        <f t="shared" si="14"/>
        <v>0</v>
      </c>
      <c r="J59" s="234">
        <f>Revenue!K28</f>
        <v>0</v>
      </c>
      <c r="K59" s="230">
        <f t="shared" si="15"/>
        <v>0</v>
      </c>
      <c r="L59" s="215">
        <f t="shared" si="18"/>
        <v>0</v>
      </c>
      <c r="M59" s="231">
        <f>IF(ISBLANK(L59),"  ",IF(L76&gt;0,L59/L76,IF(L59&gt;0,1,0)))</f>
        <v>0</v>
      </c>
      <c r="N59" s="122"/>
    </row>
    <row r="60" spans="1:14" s="21" customFormat="1" ht="44.25">
      <c r="A60" s="252" t="s">
        <v>235</v>
      </c>
      <c r="B60" s="243">
        <f>Revenue!H68</f>
        <v>0</v>
      </c>
      <c r="C60" s="228">
        <f t="shared" si="0"/>
        <v>0</v>
      </c>
      <c r="D60" s="244">
        <f>Revenue!I68</f>
        <v>0</v>
      </c>
      <c r="E60" s="230">
        <f t="shared" si="12"/>
        <v>0</v>
      </c>
      <c r="F60" s="245">
        <f t="shared" si="17"/>
        <v>0</v>
      </c>
      <c r="G60" s="231">
        <f>IF(ISBLANK(F60),"  ",IF(F76&gt;0,F60/F76,IF(F60&gt;0,1,0)))</f>
        <v>0</v>
      </c>
      <c r="H60" s="243">
        <f>Revenue!J68</f>
        <v>0</v>
      </c>
      <c r="I60" s="228">
        <f t="shared" si="14"/>
        <v>0</v>
      </c>
      <c r="J60" s="244">
        <f>Revenue!K68</f>
        <v>0</v>
      </c>
      <c r="K60" s="230">
        <f t="shared" si="15"/>
        <v>0</v>
      </c>
      <c r="L60" s="245">
        <f t="shared" si="18"/>
        <v>0</v>
      </c>
      <c r="M60" s="231">
        <f>IF(ISBLANK(L60),"  ",IF(L76&gt;0,L60/L76,IF(L60&gt;0,1,0)))</f>
        <v>0</v>
      </c>
      <c r="N60" s="122"/>
    </row>
    <row r="61" spans="1:14" s="21" customFormat="1" ht="44.25">
      <c r="A61" s="277" t="s">
        <v>236</v>
      </c>
      <c r="B61" s="213">
        <f>Revenue!H29</f>
        <v>0</v>
      </c>
      <c r="C61" s="228">
        <f t="shared" si="0"/>
        <v>0</v>
      </c>
      <c r="D61" s="234">
        <f>Revenue!I29</f>
        <v>0</v>
      </c>
      <c r="E61" s="230">
        <f t="shared" si="12"/>
        <v>0</v>
      </c>
      <c r="F61" s="215">
        <f t="shared" si="17"/>
        <v>0</v>
      </c>
      <c r="G61" s="231">
        <f>IF(ISBLANK(F61),"  ",IF(F76&gt;0,F61/F76,IF(F61&gt;0,1,0)))</f>
        <v>0</v>
      </c>
      <c r="H61" s="213">
        <f>Revenue!J29</f>
        <v>0</v>
      </c>
      <c r="I61" s="228">
        <f t="shared" si="14"/>
        <v>0</v>
      </c>
      <c r="J61" s="234">
        <f>Revenue!K29</f>
        <v>0</v>
      </c>
      <c r="K61" s="230">
        <f t="shared" si="15"/>
        <v>0</v>
      </c>
      <c r="L61" s="215">
        <f t="shared" si="18"/>
        <v>0</v>
      </c>
      <c r="M61" s="231">
        <f>IF(ISBLANK(L61),"  ",IF(L76&gt;0,L61/L76,IF(L61&gt;0,1,0)))</f>
        <v>0</v>
      </c>
      <c r="N61" s="122"/>
    </row>
    <row r="62" spans="1:14" s="21" customFormat="1" ht="44.25">
      <c r="A62" s="277" t="s">
        <v>237</v>
      </c>
      <c r="B62" s="213">
        <v>0</v>
      </c>
      <c r="C62" s="228">
        <f t="shared" si="0"/>
        <v>0</v>
      </c>
      <c r="D62" s="234">
        <f>Athletics!V24-Athletics!V21-Athletics!V13-Athletics!V23</f>
        <v>0</v>
      </c>
      <c r="E62" s="230">
        <f t="shared" si="12"/>
        <v>0</v>
      </c>
      <c r="F62" s="215">
        <f t="shared" si="17"/>
        <v>0</v>
      </c>
      <c r="G62" s="231">
        <f>IF(ISBLANK(F62),"  ",IF(F76&gt;0,F62/F76,IF(F62&gt;0,1,0)))</f>
        <v>0</v>
      </c>
      <c r="H62" s="213">
        <v>0</v>
      </c>
      <c r="I62" s="228">
        <f t="shared" si="14"/>
        <v>0</v>
      </c>
      <c r="J62" s="234">
        <f>Athletics!W24-Athletics!W21-Athletics!W13-Athletics!W23</f>
        <v>0</v>
      </c>
      <c r="K62" s="230">
        <f t="shared" si="15"/>
        <v>0</v>
      </c>
      <c r="L62" s="215">
        <f t="shared" si="18"/>
        <v>0</v>
      </c>
      <c r="M62" s="231">
        <f>IF(ISBLANK(L62),"  ",IF(L76&gt;0,L62/L76,IF(L62&gt;0,1,0)))</f>
        <v>0</v>
      </c>
      <c r="N62" s="122"/>
    </row>
    <row r="63" spans="1:14" s="21" customFormat="1" ht="44.25">
      <c r="A63" s="278" t="s">
        <v>264</v>
      </c>
      <c r="B63" s="213">
        <f>Revenue!H79</f>
        <v>0</v>
      </c>
      <c r="C63" s="228">
        <f t="shared" si="0"/>
        <v>0</v>
      </c>
      <c r="D63" s="234">
        <f>Revenue!I79</f>
        <v>0</v>
      </c>
      <c r="E63" s="230">
        <f t="shared" si="12"/>
        <v>0</v>
      </c>
      <c r="F63" s="215">
        <f t="shared" si="17"/>
        <v>0</v>
      </c>
      <c r="G63" s="231">
        <f>IF(ISBLANK(F63),"  ",IF(F76&gt;0,F63/F76,IF(F63&gt;0,1,0)))</f>
        <v>0</v>
      </c>
      <c r="H63" s="213">
        <f>Revenue!J79</f>
        <v>0</v>
      </c>
      <c r="I63" s="228">
        <f t="shared" si="14"/>
        <v>0</v>
      </c>
      <c r="J63" s="234">
        <f>Revenue!K79</f>
        <v>0</v>
      </c>
      <c r="K63" s="230">
        <f t="shared" si="15"/>
        <v>0</v>
      </c>
      <c r="L63" s="215">
        <f t="shared" si="18"/>
        <v>0</v>
      </c>
      <c r="M63" s="231">
        <f>IF(ISBLANK(L63),"  ",IF(L76&gt;0,L63/L76,IF(L63&gt;0,1,0)))</f>
        <v>0</v>
      </c>
      <c r="N63" s="122"/>
    </row>
    <row r="64" spans="1:14" s="21" customFormat="1" ht="44.25">
      <c r="A64" s="278" t="s">
        <v>265</v>
      </c>
      <c r="B64" s="213">
        <f>Revenue!H73</f>
        <v>0</v>
      </c>
      <c r="C64" s="228">
        <f t="shared" si="0"/>
        <v>0</v>
      </c>
      <c r="D64" s="234">
        <f>Revenue!I73</f>
        <v>0</v>
      </c>
      <c r="E64" s="230">
        <f t="shared" si="12"/>
        <v>0</v>
      </c>
      <c r="F64" s="215">
        <f t="shared" si="17"/>
        <v>0</v>
      </c>
      <c r="G64" s="231">
        <f>IF(ISBLANK(F64),"  ",IF(F76&gt;0,F64/F76,IF(F64&gt;0,1,0)))</f>
        <v>0</v>
      </c>
      <c r="H64" s="213">
        <f>Revenue!J73</f>
        <v>0</v>
      </c>
      <c r="I64" s="228">
        <f t="shared" si="14"/>
        <v>0</v>
      </c>
      <c r="J64" s="234">
        <f>Revenue!K73</f>
        <v>0</v>
      </c>
      <c r="K64" s="230">
        <f t="shared" si="15"/>
        <v>0</v>
      </c>
      <c r="L64" s="215">
        <f t="shared" si="18"/>
        <v>0</v>
      </c>
      <c r="M64" s="231">
        <f>IF(ISBLANK(L64),"  ",IF(L76&gt;0,L64/L76,IF(L64&gt;0,1,0)))</f>
        <v>0</v>
      </c>
      <c r="N64" s="122"/>
    </row>
    <row r="65" spans="1:14" s="21" customFormat="1" ht="44.25">
      <c r="A65" s="253" t="s">
        <v>266</v>
      </c>
      <c r="B65" s="213">
        <f>Revenue!H70+Revenue!H69</f>
        <v>0</v>
      </c>
      <c r="C65" s="228">
        <f t="shared" si="0"/>
        <v>0</v>
      </c>
      <c r="D65" s="234">
        <f>Revenue!I70+Revenue!I69</f>
        <v>0</v>
      </c>
      <c r="E65" s="230">
        <f t="shared" si="12"/>
        <v>0</v>
      </c>
      <c r="F65" s="215">
        <f t="shared" si="17"/>
        <v>0</v>
      </c>
      <c r="G65" s="231">
        <f>IF(ISBLANK(F65),"  ",IF(F76&gt;0,F65/F76,IF(F65&gt;0,1,0)))</f>
        <v>0</v>
      </c>
      <c r="H65" s="213">
        <f>Revenue!J70+Revenue!J69</f>
        <v>0</v>
      </c>
      <c r="I65" s="228">
        <f t="shared" si="14"/>
        <v>0</v>
      </c>
      <c r="J65" s="234">
        <f>Revenue!K70+Revenue!K69</f>
        <v>0</v>
      </c>
      <c r="K65" s="230">
        <f t="shared" si="15"/>
        <v>0</v>
      </c>
      <c r="L65" s="215">
        <f t="shared" si="18"/>
        <v>0</v>
      </c>
      <c r="M65" s="231">
        <f>IF(ISBLANK(L65),"  ",IF(L76&gt;0,L65/L76,IF(L65&gt;0,1,0)))</f>
        <v>0</v>
      </c>
      <c r="N65" s="122"/>
    </row>
    <row r="66" spans="1:14" s="21" customFormat="1" ht="44.25">
      <c r="A66" s="252" t="s">
        <v>238</v>
      </c>
      <c r="B66" s="213">
        <f>Revenue!H30</f>
        <v>0</v>
      </c>
      <c r="C66" s="228">
        <f t="shared" si="0"/>
        <v>0</v>
      </c>
      <c r="D66" s="234">
        <f>Revenue!I30</f>
        <v>0</v>
      </c>
      <c r="E66" s="230">
        <f t="shared" si="12"/>
        <v>0</v>
      </c>
      <c r="F66" s="215">
        <f t="shared" si="17"/>
        <v>0</v>
      </c>
      <c r="G66" s="231">
        <f>IF(ISBLANK(F66),"  ",IF(F76&gt;0,F66/F76,IF(F66&gt;0,1,0)))</f>
        <v>0</v>
      </c>
      <c r="H66" s="213">
        <f>Revenue!J30</f>
        <v>0</v>
      </c>
      <c r="I66" s="228">
        <f t="shared" si="14"/>
        <v>0</v>
      </c>
      <c r="J66" s="234">
        <f>Revenue!K30</f>
        <v>0</v>
      </c>
      <c r="K66" s="230">
        <f t="shared" si="15"/>
        <v>0</v>
      </c>
      <c r="L66" s="215">
        <f t="shared" si="18"/>
        <v>0</v>
      </c>
      <c r="M66" s="231">
        <f>IF(ISBLANK(L66),"  ",IF(L76&gt;0,L66/L76,IF(L66&gt;0,1,0)))</f>
        <v>0</v>
      </c>
      <c r="N66" s="122"/>
    </row>
    <row r="67" spans="1:14" s="54" customFormat="1" ht="45">
      <c r="A67" s="279" t="s">
        <v>239</v>
      </c>
      <c r="B67" s="254">
        <f>B66+B65+B64+B63+B62+B61+B60+B59+B58+B57+B56</f>
        <v>0</v>
      </c>
      <c r="C67" s="247">
        <f t="shared" si="0"/>
        <v>0</v>
      </c>
      <c r="D67" s="255">
        <f>D66+D65+D64+D63+D62+D61+D60+D59+D58+D57+D56</f>
        <v>0</v>
      </c>
      <c r="E67" s="248">
        <f t="shared" si="12"/>
        <v>0</v>
      </c>
      <c r="F67" s="254">
        <f>F66+F65+F64+F63+F62+F61+F60+F59+F58+F57+F56</f>
        <v>0</v>
      </c>
      <c r="G67" s="249">
        <f>IF(ISBLANK(F67),"  ",IF(F76&gt;0,F67/F76,IF(F67&gt;0,1,0)))</f>
        <v>0</v>
      </c>
      <c r="H67" s="254">
        <f>H66+H65+H64+H63+H62+H61+H60+H59+H58+H57+H56</f>
        <v>0</v>
      </c>
      <c r="I67" s="247">
        <f t="shared" si="14"/>
        <v>0</v>
      </c>
      <c r="J67" s="255">
        <f>J66+J65+J64+J63+J62+J61+J60+J59+J58+J57+J56</f>
        <v>0</v>
      </c>
      <c r="K67" s="248">
        <f t="shared" si="15"/>
        <v>0</v>
      </c>
      <c r="L67" s="254">
        <f>L66+L65+L64+L63+L62+L61+L60+L59+L58+L57+L56</f>
        <v>0</v>
      </c>
      <c r="M67" s="249">
        <f>IF(ISBLANK(L67),"  ",IF(L76&gt;0,L67/L76,IF(L67&gt;0,1,0)))</f>
        <v>0</v>
      </c>
      <c r="N67" s="43"/>
    </row>
    <row r="68" spans="1:13" s="21" customFormat="1" ht="45">
      <c r="A68" s="196" t="s">
        <v>240</v>
      </c>
      <c r="B68" s="232"/>
      <c r="C68" s="233" t="s">
        <v>127</v>
      </c>
      <c r="D68" s="234"/>
      <c r="E68" s="235" t="s">
        <v>127</v>
      </c>
      <c r="F68" s="215"/>
      <c r="G68" s="236" t="s">
        <v>127</v>
      </c>
      <c r="H68" s="232"/>
      <c r="I68" s="233" t="s">
        <v>127</v>
      </c>
      <c r="J68" s="234"/>
      <c r="K68" s="235" t="s">
        <v>127</v>
      </c>
      <c r="L68" s="215"/>
      <c r="M68" s="236" t="s">
        <v>127</v>
      </c>
    </row>
    <row r="69" spans="1:13" s="21" customFormat="1" ht="44.25">
      <c r="A69" s="280" t="s">
        <v>241</v>
      </c>
      <c r="B69" s="181">
        <f>Revenue!H59</f>
        <v>0</v>
      </c>
      <c r="C69" s="223">
        <f t="shared" si="0"/>
        <v>0</v>
      </c>
      <c r="D69" s="229">
        <f>Revenue!I59</f>
        <v>0</v>
      </c>
      <c r="E69" s="225">
        <f>IF(ISBLANK(D69),"  ",IF(F69&gt;0,D69/F69,IF(D69&gt;0,1,0)))</f>
        <v>0</v>
      </c>
      <c r="F69" s="238">
        <f>D69+B69</f>
        <v>0</v>
      </c>
      <c r="G69" s="227">
        <f>IF(ISBLANK(F69),"  ",IF(F76&gt;0,F69/F76,IF(F69&gt;0,1,0)))</f>
        <v>0</v>
      </c>
      <c r="H69" s="181">
        <f>Revenue!J59</f>
        <v>0</v>
      </c>
      <c r="I69" s="223">
        <f>IF(ISBLANK(H69),"  ",IF(L69&gt;0,H69/L69,IF(H69&gt;0,1,0)))</f>
        <v>0</v>
      </c>
      <c r="J69" s="229">
        <f>Revenue!K59</f>
        <v>0</v>
      </c>
      <c r="K69" s="225">
        <f>IF(ISBLANK(J69),"  ",IF(L69&gt;0,J69/L69,IF(J69&gt;0,1,0)))</f>
        <v>0</v>
      </c>
      <c r="L69" s="238">
        <f>J69+H69</f>
        <v>0</v>
      </c>
      <c r="M69" s="227">
        <f>IF(ISBLANK(L69),"  ",IF(L76&gt;0,L69/L76,IF(L69&gt;0,1,0)))</f>
        <v>0</v>
      </c>
    </row>
    <row r="70" spans="1:13" s="21" customFormat="1" ht="44.25">
      <c r="A70" s="212" t="s">
        <v>242</v>
      </c>
      <c r="B70" s="213">
        <f>Revenue!H60</f>
        <v>0</v>
      </c>
      <c r="C70" s="228">
        <f t="shared" si="0"/>
        <v>0</v>
      </c>
      <c r="D70" s="234">
        <f>Revenue!I60</f>
        <v>0</v>
      </c>
      <c r="E70" s="230">
        <f>IF(ISBLANK(D70),"  ",IF(F70&gt;0,D70/F70,IF(D70&gt;0,1,0)))</f>
        <v>0</v>
      </c>
      <c r="F70" s="215">
        <f>D70+B70</f>
        <v>0</v>
      </c>
      <c r="G70" s="231">
        <f>IF(ISBLANK(F70),"  ",IF(F76&gt;0,F70/F76,IF(F70&gt;0,1,0)))</f>
        <v>0</v>
      </c>
      <c r="H70" s="213">
        <f>Revenue!J60</f>
        <v>0</v>
      </c>
      <c r="I70" s="228">
        <f>IF(ISBLANK(H70),"  ",IF(L70&gt;0,H70/L70,IF(H70&gt;0,1,0)))</f>
        <v>0</v>
      </c>
      <c r="J70" s="234">
        <f>Revenue!K60</f>
        <v>0</v>
      </c>
      <c r="K70" s="230">
        <f>IF(ISBLANK(J70),"  ",IF(L70&gt;0,J70/L70,IF(J70&gt;0,1,0)))</f>
        <v>0</v>
      </c>
      <c r="L70" s="215">
        <f>J70+H70</f>
        <v>0</v>
      </c>
      <c r="M70" s="231">
        <f>IF(ISBLANK(L70),"  ",IF(L76&gt;0,L70/L76,IF(L70&gt;0,1,0)))</f>
        <v>0</v>
      </c>
    </row>
    <row r="71" spans="1:13" s="21" customFormat="1" ht="45">
      <c r="A71" s="281" t="s">
        <v>243</v>
      </c>
      <c r="B71" s="232"/>
      <c r="C71" s="233" t="s">
        <v>127</v>
      </c>
      <c r="D71" s="234"/>
      <c r="E71" s="235" t="s">
        <v>127</v>
      </c>
      <c r="F71" s="215"/>
      <c r="G71" s="236" t="s">
        <v>127</v>
      </c>
      <c r="H71" s="232"/>
      <c r="I71" s="233" t="s">
        <v>127</v>
      </c>
      <c r="J71" s="234"/>
      <c r="K71" s="235" t="s">
        <v>127</v>
      </c>
      <c r="L71" s="215"/>
      <c r="M71" s="236" t="s">
        <v>127</v>
      </c>
    </row>
    <row r="72" spans="1:13" s="21" customFormat="1" ht="44.25">
      <c r="A72" s="253" t="s">
        <v>244</v>
      </c>
      <c r="B72" s="181">
        <f>Revenue!H61</f>
        <v>0</v>
      </c>
      <c r="C72" s="223">
        <f t="shared" si="0"/>
        <v>0</v>
      </c>
      <c r="D72" s="229">
        <f>Revenue!I61</f>
        <v>0</v>
      </c>
      <c r="E72" s="225">
        <f>IF(ISBLANK(D72),"  ",IF(F72&gt;0,D72/F72,IF(D72&gt;0,1,0)))</f>
        <v>0</v>
      </c>
      <c r="F72" s="238">
        <f>D72+B72</f>
        <v>0</v>
      </c>
      <c r="G72" s="227">
        <f>IF(ISBLANK(F72),"  ",IF(F76&gt;0,F72/F76,IF(F72&gt;0,1,0)))</f>
        <v>0</v>
      </c>
      <c r="H72" s="181">
        <f>Revenue!J61</f>
        <v>0</v>
      </c>
      <c r="I72" s="223">
        <f>IF(ISBLANK(H72),"  ",IF(L72&gt;0,H72/L72,IF(H72&gt;0,1,0)))</f>
        <v>0</v>
      </c>
      <c r="J72" s="229">
        <f>Revenue!K61</f>
        <v>0</v>
      </c>
      <c r="K72" s="225">
        <f>IF(ISBLANK(J72),"  ",IF(L72&gt;0,J72/L72,IF(J72&gt;0,1,0)))</f>
        <v>0</v>
      </c>
      <c r="L72" s="238">
        <f>J72+H72</f>
        <v>0</v>
      </c>
      <c r="M72" s="227">
        <f>IF(ISBLANK(L72),"  ",IF(L76&gt;0,L72/L76,IF(L72&gt;0,1,0)))</f>
        <v>0</v>
      </c>
    </row>
    <row r="73" spans="1:13" s="21" customFormat="1" ht="44.25">
      <c r="A73" s="212" t="s">
        <v>268</v>
      </c>
      <c r="B73" s="213">
        <f>Revenue!H62+Revenue!H67</f>
        <v>0</v>
      </c>
      <c r="C73" s="228">
        <f t="shared" si="0"/>
        <v>0</v>
      </c>
      <c r="D73" s="234">
        <f>Revenue!I62+Revenue!I67</f>
        <v>0</v>
      </c>
      <c r="E73" s="230">
        <f>IF(ISBLANK(D73),"  ",IF(F73&gt;0,D73/F73,IF(D73&gt;0,1,0)))</f>
        <v>0</v>
      </c>
      <c r="F73" s="215">
        <f>D73+B73</f>
        <v>0</v>
      </c>
      <c r="G73" s="231">
        <f>IF(ISBLANK(F73),"  ",IF(F76&gt;0,F73/F76,IF(F73&gt;0,1,0)))</f>
        <v>0</v>
      </c>
      <c r="H73" s="213">
        <f>Revenue!J62+Revenue!J67</f>
        <v>0</v>
      </c>
      <c r="I73" s="228">
        <f>IF(ISBLANK(H73),"  ",IF(L73&gt;0,H73/L73,IF(H73&gt;0,1,0)))</f>
        <v>0</v>
      </c>
      <c r="J73" s="234">
        <f>Revenue!K62+Revenue!K67</f>
        <v>0</v>
      </c>
      <c r="K73" s="230">
        <f>IF(ISBLANK(J73),"  ",IF(L73&gt;0,J73/L73,IF(J73&gt;0,1,0)))</f>
        <v>0</v>
      </c>
      <c r="L73" s="215">
        <f>J73+H73</f>
        <v>0</v>
      </c>
      <c r="M73" s="231">
        <f>IF(ISBLANK(L73),"  ",IF(L76&gt;0,L73/L76,IF(L73&gt;0,1,0)))</f>
        <v>0</v>
      </c>
    </row>
    <row r="74" spans="1:13" s="54" customFormat="1" ht="45">
      <c r="A74" s="250" t="s">
        <v>245</v>
      </c>
      <c r="B74" s="282">
        <f>B73+B72+B70+B69</f>
        <v>0</v>
      </c>
      <c r="C74" s="247">
        <f t="shared" si="0"/>
        <v>0</v>
      </c>
      <c r="D74" s="259">
        <f>D73+D72+D70+D69</f>
        <v>0</v>
      </c>
      <c r="E74" s="248">
        <f>IF(ISBLANK(D74),"  ",IF(F74&gt;0,D74/F74,IF(D74&gt;0,1,0)))</f>
        <v>0</v>
      </c>
      <c r="F74" s="482">
        <f>F73+F72+F71+F70+F69</f>
        <v>0</v>
      </c>
      <c r="G74" s="249">
        <f>IF(ISBLANK(F74),"  ",IF(F76&gt;0,F74/F76,IF(F74&gt;0,1,0)))</f>
        <v>0</v>
      </c>
      <c r="H74" s="282">
        <f>H73+H72+H70+H69</f>
        <v>0</v>
      </c>
      <c r="I74" s="247">
        <f>IF(ISBLANK(H74),"  ",IF(L74&gt;0,H74/L74,IF(H74&gt;0,1,0)))</f>
        <v>0</v>
      </c>
      <c r="J74" s="259">
        <f>J73+J72+J70+J69</f>
        <v>0</v>
      </c>
      <c r="K74" s="248">
        <f>IF(ISBLANK(J74),"  ",IF(L74&gt;0,J74/L74,IF(J74&gt;0,1,0)))</f>
        <v>0</v>
      </c>
      <c r="L74" s="482">
        <f>L73+L72+L71+L70+L69</f>
        <v>0</v>
      </c>
      <c r="M74" s="249">
        <f>IF(ISBLANK(L74),"  ",IF(L76&gt;0,L74/L76,IF(L74&gt;0,1,0)))</f>
        <v>0</v>
      </c>
    </row>
    <row r="75" spans="1:13" s="54" customFormat="1" ht="45">
      <c r="A75" s="250" t="s">
        <v>32</v>
      </c>
      <c r="B75" s="282">
        <f>Revenue!H34</f>
        <v>0</v>
      </c>
      <c r="C75" s="248">
        <f>IF(ISBLANK(B75),"  ",IF(F75&gt;0,B75/F75,IF(B75&gt;0,1,0)))</f>
        <v>0</v>
      </c>
      <c r="D75" s="258">
        <f>Revenue!I34</f>
        <v>0</v>
      </c>
      <c r="E75" s="248">
        <f>IF(ISBLANK(D75),"  ",IF(F75&gt;0,D75/F75,IF(D75&gt;0,1,0)))</f>
        <v>0</v>
      </c>
      <c r="F75" s="283">
        <f>D75+B75</f>
        <v>0</v>
      </c>
      <c r="G75" s="249">
        <f>IF(ISBLANK(F75),"  ",IF(F77&gt;0,F75/F77,IF(F75&gt;0,1,0)))</f>
        <v>0</v>
      </c>
      <c r="H75" s="282">
        <f>Revenue!J34</f>
        <v>0</v>
      </c>
      <c r="I75" s="248">
        <f>IF(ISBLANK(H75),"  ",IF(L75&gt;0,H75/L75,IF(H75&gt;0,1,0)))</f>
        <v>0</v>
      </c>
      <c r="J75" s="258">
        <f>Revenue!K34</f>
        <v>0</v>
      </c>
      <c r="K75" s="248">
        <f>IF(ISBLANK(J75),"  ",IF(L75&gt;0,J75/L75,IF(J75&gt;0,1,0)))</f>
        <v>0</v>
      </c>
      <c r="L75" s="283">
        <f>J75+H75</f>
        <v>0</v>
      </c>
      <c r="M75" s="249">
        <f>IF(ISBLANK(L75),"  ",IF(L77&gt;0,L75/L77,IF(L75&gt;0,1,0)))</f>
        <v>0</v>
      </c>
    </row>
    <row r="76" spans="1:13" s="54" customFormat="1" ht="45.75" thickBot="1">
      <c r="A76" s="284" t="s">
        <v>177</v>
      </c>
      <c r="B76" s="285">
        <f>B74+B67+B47+B40+B48+B75</f>
        <v>0</v>
      </c>
      <c r="C76" s="286">
        <f t="shared" si="0"/>
        <v>0</v>
      </c>
      <c r="D76" s="285">
        <f>D74+D67+D47+D40+D48+D75</f>
        <v>0</v>
      </c>
      <c r="E76" s="287">
        <f>IF(ISBLANK(D76),"  ",IF(F76&gt;0,D76/F76,IF(D76&gt;0,1,0)))</f>
        <v>0</v>
      </c>
      <c r="F76" s="285">
        <f>F74+F67+F47+F40+F48+F75</f>
        <v>0</v>
      </c>
      <c r="G76" s="288">
        <f>IF(ISBLANK(F76),"  ",IF(F76&gt;0,F76/F76,IF(F76&gt;0,1,0)))</f>
        <v>0</v>
      </c>
      <c r="H76" s="285">
        <f>H74+H67+H47+H40+H48+H75</f>
        <v>0</v>
      </c>
      <c r="I76" s="286">
        <f>IF(ISBLANK(H76),"  ",IF(L76&gt;0,H76/L76,IF(H76&gt;0,1,0)))</f>
        <v>0</v>
      </c>
      <c r="J76" s="285">
        <f>J74+J67+J47+J40+J48+J75</f>
        <v>0</v>
      </c>
      <c r="K76" s="287">
        <f>IF(ISBLANK(J76),"  ",IF(L76&gt;0,J76/L76,IF(J76&gt;0,1,0)))</f>
        <v>0</v>
      </c>
      <c r="L76" s="285">
        <f>L74+L67+L47+L40+L48+L75</f>
        <v>0</v>
      </c>
      <c r="M76" s="288">
        <f>IF(ISBLANK(L76),"  ",IF(L76&gt;0,L76/L76,IF(L76&gt;0,1,0)))</f>
        <v>0</v>
      </c>
    </row>
    <row r="77" spans="1:13" ht="21" thickTop="1">
      <c r="A77" s="289"/>
      <c r="B77" s="290"/>
      <c r="C77" s="291"/>
      <c r="D77" s="290"/>
      <c r="E77" s="291"/>
      <c r="F77" s="290"/>
      <c r="G77" s="291"/>
      <c r="H77" s="290"/>
      <c r="I77" s="291"/>
      <c r="J77" s="290"/>
      <c r="K77" s="291"/>
      <c r="L77" s="290"/>
      <c r="M77" s="291"/>
    </row>
    <row r="78" spans="1:13" s="21" customFormat="1" ht="16.5" customHeight="1">
      <c r="A78" s="180" t="s">
        <v>127</v>
      </c>
      <c r="B78" s="178"/>
      <c r="C78" s="180"/>
      <c r="D78" s="178"/>
      <c r="E78" s="180"/>
      <c r="F78" s="178"/>
      <c r="G78" s="180"/>
      <c r="H78" s="178"/>
      <c r="I78" s="180"/>
      <c r="J78" s="178"/>
      <c r="K78" s="180"/>
      <c r="L78" s="178"/>
      <c r="M78" s="180"/>
    </row>
    <row r="79" spans="1:13" s="21" customFormat="1" ht="44.25">
      <c r="A79" s="180" t="s">
        <v>267</v>
      </c>
      <c r="B79" s="178"/>
      <c r="C79" s="180"/>
      <c r="D79" s="178"/>
      <c r="E79" s="180"/>
      <c r="F79" s="178"/>
      <c r="G79" s="180"/>
      <c r="H79" s="178"/>
      <c r="I79" s="180"/>
      <c r="J79" s="178"/>
      <c r="K79" s="180"/>
      <c r="L79" s="178"/>
      <c r="M79" s="180"/>
    </row>
  </sheetData>
  <sheetProtection/>
  <printOptions/>
  <pageMargins left="0.25" right="0.25" top="0.75" bottom="0.75" header="0.3" footer="0.3"/>
  <pageSetup fitToHeight="1" fitToWidth="1" horizontalDpi="600" verticalDpi="600" orientation="landscape" scale="1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="30" zoomScaleNormal="30" zoomScalePageLayoutView="0" workbookViewId="0" topLeftCell="A1">
      <selection activeCell="H7" sqref="H7"/>
    </sheetView>
  </sheetViews>
  <sheetFormatPr defaultColWidth="12.421875" defaultRowHeight="15"/>
  <cols>
    <col min="1" max="1" width="186.7109375" style="21" customWidth="1"/>
    <col min="2" max="2" width="56.421875" style="85" customWidth="1"/>
    <col min="3" max="3" width="45.57421875" style="21" customWidth="1"/>
    <col min="4" max="4" width="45.57421875" style="85" customWidth="1"/>
    <col min="5" max="5" width="45.57421875" style="21" customWidth="1"/>
    <col min="6" max="6" width="45.57421875" style="85" customWidth="1"/>
    <col min="7" max="7" width="45.57421875" style="21" customWidth="1"/>
    <col min="8" max="8" width="54.7109375" style="85" customWidth="1"/>
    <col min="9" max="9" width="45.57421875" style="21" customWidth="1"/>
    <col min="10" max="10" width="45.57421875" style="85" customWidth="1"/>
    <col min="11" max="11" width="45.57421875" style="21" customWidth="1"/>
    <col min="12" max="12" width="45.57421875" style="85" customWidth="1"/>
    <col min="13" max="13" width="45.57421875" style="21" customWidth="1"/>
    <col min="14" max="16384" width="12.421875" style="21" customWidth="1"/>
  </cols>
  <sheetData>
    <row r="1" spans="1:17" ht="45">
      <c r="A1" s="161" t="s">
        <v>142</v>
      </c>
      <c r="B1" s="178"/>
      <c r="C1" s="179"/>
      <c r="D1" s="178"/>
      <c r="E1" s="180"/>
      <c r="F1" s="181"/>
      <c r="G1" s="180"/>
      <c r="H1" s="181"/>
      <c r="I1" s="182"/>
      <c r="J1" s="183" t="s">
        <v>89</v>
      </c>
      <c r="K1" s="185">
        <f>Revenue!B2</f>
        <v>0</v>
      </c>
      <c r="L1" s="184"/>
      <c r="M1" s="185"/>
      <c r="N1" s="20"/>
      <c r="O1" s="20"/>
      <c r="P1" s="20"/>
      <c r="Q1" s="20"/>
    </row>
    <row r="2" spans="1:13" ht="45">
      <c r="A2" s="161" t="s">
        <v>248</v>
      </c>
      <c r="B2" s="178"/>
      <c r="C2" s="179"/>
      <c r="D2" s="178"/>
      <c r="E2" s="179"/>
      <c r="F2" s="178"/>
      <c r="G2" s="179"/>
      <c r="H2" s="178"/>
      <c r="I2" s="179"/>
      <c r="J2" s="178"/>
      <c r="K2" s="179"/>
      <c r="L2" s="178"/>
      <c r="M2" s="180"/>
    </row>
    <row r="3" spans="1:17" ht="45.75" thickBot="1">
      <c r="A3" s="168" t="s">
        <v>249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6"/>
      <c r="M3" s="188"/>
      <c r="N3" s="53"/>
      <c r="O3" s="53"/>
      <c r="P3" s="53"/>
      <c r="Q3" s="53"/>
    </row>
    <row r="4" spans="1:13" ht="18" customHeight="1" thickTop="1">
      <c r="A4" s="189"/>
      <c r="B4" s="190"/>
      <c r="C4" s="191"/>
      <c r="D4" s="190"/>
      <c r="E4" s="191"/>
      <c r="F4" s="190"/>
      <c r="G4" s="192"/>
      <c r="H4" s="190" t="s">
        <v>127</v>
      </c>
      <c r="I4" s="191"/>
      <c r="J4" s="190"/>
      <c r="K4" s="191"/>
      <c r="L4" s="190"/>
      <c r="M4" s="192"/>
    </row>
    <row r="5" spans="1:13" ht="17.25" customHeight="1">
      <c r="A5" s="193"/>
      <c r="B5" s="181"/>
      <c r="C5" s="194"/>
      <c r="D5" s="181"/>
      <c r="E5" s="194"/>
      <c r="F5" s="181"/>
      <c r="G5" s="195"/>
      <c r="H5" s="181"/>
      <c r="I5" s="194"/>
      <c r="J5" s="181"/>
      <c r="K5" s="194"/>
      <c r="L5" s="181"/>
      <c r="M5" s="195"/>
    </row>
    <row r="6" spans="1:13" ht="45">
      <c r="A6" s="196"/>
      <c r="B6" s="197" t="s">
        <v>481</v>
      </c>
      <c r="C6" s="198"/>
      <c r="D6" s="199"/>
      <c r="E6" s="198"/>
      <c r="F6" s="199"/>
      <c r="G6" s="200"/>
      <c r="H6" s="197" t="s">
        <v>480</v>
      </c>
      <c r="I6" s="198"/>
      <c r="J6" s="199"/>
      <c r="K6" s="198"/>
      <c r="L6" s="199"/>
      <c r="M6" s="201" t="s">
        <v>127</v>
      </c>
    </row>
    <row r="7" spans="1:13" ht="17.25" customHeight="1">
      <c r="A7" s="193" t="s">
        <v>127</v>
      </c>
      <c r="B7" s="181" t="s">
        <v>127</v>
      </c>
      <c r="C7" s="194"/>
      <c r="D7" s="181" t="s">
        <v>127</v>
      </c>
      <c r="E7" s="194"/>
      <c r="F7" s="181" t="s">
        <v>127</v>
      </c>
      <c r="G7" s="195"/>
      <c r="H7" s="181" t="s">
        <v>127</v>
      </c>
      <c r="I7" s="194"/>
      <c r="J7" s="181" t="s">
        <v>127</v>
      </c>
      <c r="K7" s="194"/>
      <c r="L7" s="181" t="s">
        <v>127</v>
      </c>
      <c r="M7" s="195"/>
    </row>
    <row r="8" spans="1:13" ht="17.25" customHeight="1">
      <c r="A8" s="193" t="s">
        <v>127</v>
      </c>
      <c r="B8" s="181" t="s">
        <v>127</v>
      </c>
      <c r="C8" s="194"/>
      <c r="D8" s="181" t="s">
        <v>127</v>
      </c>
      <c r="E8" s="194"/>
      <c r="F8" s="181" t="s">
        <v>127</v>
      </c>
      <c r="G8" s="195"/>
      <c r="H8" s="181" t="s">
        <v>127</v>
      </c>
      <c r="I8" s="194"/>
      <c r="J8" s="181" t="s">
        <v>127</v>
      </c>
      <c r="K8" s="194"/>
      <c r="L8" s="181" t="s">
        <v>127</v>
      </c>
      <c r="M8" s="195"/>
    </row>
    <row r="9" spans="1:14" ht="45">
      <c r="A9" s="202" t="s">
        <v>127</v>
      </c>
      <c r="B9" s="203" t="s">
        <v>127</v>
      </c>
      <c r="C9" s="204" t="s">
        <v>250</v>
      </c>
      <c r="D9" s="205" t="s">
        <v>127</v>
      </c>
      <c r="E9" s="204" t="s">
        <v>250</v>
      </c>
      <c r="F9" s="205" t="s">
        <v>127</v>
      </c>
      <c r="G9" s="206" t="s">
        <v>250</v>
      </c>
      <c r="H9" s="203" t="s">
        <v>127</v>
      </c>
      <c r="I9" s="204" t="s">
        <v>250</v>
      </c>
      <c r="J9" s="205" t="s">
        <v>127</v>
      </c>
      <c r="K9" s="204" t="s">
        <v>250</v>
      </c>
      <c r="L9" s="205" t="s">
        <v>127</v>
      </c>
      <c r="M9" s="206" t="s">
        <v>250</v>
      </c>
      <c r="N9" s="122"/>
    </row>
    <row r="10" spans="1:14" ht="45">
      <c r="A10" s="207" t="s">
        <v>218</v>
      </c>
      <c r="B10" s="208" t="s">
        <v>251</v>
      </c>
      <c r="C10" s="209" t="s">
        <v>212</v>
      </c>
      <c r="D10" s="210" t="s">
        <v>252</v>
      </c>
      <c r="E10" s="209" t="s">
        <v>212</v>
      </c>
      <c r="F10" s="210" t="s">
        <v>212</v>
      </c>
      <c r="G10" s="211" t="s">
        <v>212</v>
      </c>
      <c r="H10" s="208" t="s">
        <v>251</v>
      </c>
      <c r="I10" s="209" t="s">
        <v>212</v>
      </c>
      <c r="J10" s="210" t="s">
        <v>252</v>
      </c>
      <c r="K10" s="209" t="s">
        <v>212</v>
      </c>
      <c r="L10" s="210" t="s">
        <v>212</v>
      </c>
      <c r="M10" s="211" t="s">
        <v>212</v>
      </c>
      <c r="N10" s="122"/>
    </row>
    <row r="11" spans="1:14" ht="44.25">
      <c r="A11" s="212" t="s">
        <v>253</v>
      </c>
      <c r="B11" s="213" t="s">
        <v>127</v>
      </c>
      <c r="C11" s="214"/>
      <c r="D11" s="215" t="s">
        <v>127</v>
      </c>
      <c r="E11" s="214"/>
      <c r="F11" s="215" t="s">
        <v>127</v>
      </c>
      <c r="G11" s="216"/>
      <c r="H11" s="213" t="s">
        <v>127</v>
      </c>
      <c r="I11" s="214"/>
      <c r="J11" s="215" t="s">
        <v>127</v>
      </c>
      <c r="K11" s="214"/>
      <c r="L11" s="215" t="s">
        <v>127</v>
      </c>
      <c r="M11" s="216" t="s">
        <v>253</v>
      </c>
      <c r="N11" s="122"/>
    </row>
    <row r="12" spans="1:14" ht="45">
      <c r="A12" s="196" t="s">
        <v>152</v>
      </c>
      <c r="B12" s="217" t="s">
        <v>127</v>
      </c>
      <c r="C12" s="218" t="s">
        <v>127</v>
      </c>
      <c r="D12" s="219"/>
      <c r="E12" s="220"/>
      <c r="F12" s="219"/>
      <c r="G12" s="221"/>
      <c r="H12" s="217"/>
      <c r="I12" s="220"/>
      <c r="J12" s="219"/>
      <c r="K12" s="220"/>
      <c r="L12" s="219"/>
      <c r="M12" s="221"/>
      <c r="N12" s="122"/>
    </row>
    <row r="13" spans="1:14" s="20" customFormat="1" ht="44.25">
      <c r="A13" s="222" t="s">
        <v>254</v>
      </c>
      <c r="B13" s="184">
        <f>Revenue!F33</f>
        <v>0</v>
      </c>
      <c r="C13" s="223">
        <f aca="true" t="shared" si="0" ref="C13:E76">IF(ISBLANK(B13),"  ",IF(F13&gt;0,B13/F13,IF(B13&gt;0,1,0)))</f>
        <v>0</v>
      </c>
      <c r="D13" s="224">
        <f>Revenue!G33</f>
        <v>0</v>
      </c>
      <c r="E13" s="225">
        <f>IF(ISBLANK(D13),"  ",IF(F13&gt;0,D13/F13,IF(D13&gt;0,1,0)))</f>
        <v>0</v>
      </c>
      <c r="F13" s="226">
        <f aca="true" t="shared" si="1" ref="F13:F34">D13+B13</f>
        <v>0</v>
      </c>
      <c r="G13" s="227">
        <f>IF(ISBLANK(F13),"  ",IF(F76&gt;0,F13/F76,IF(F13&gt;0,1,0)))</f>
        <v>0</v>
      </c>
      <c r="H13" s="184">
        <f>Revenue!J33</f>
        <v>0</v>
      </c>
      <c r="I13" s="223">
        <f>IF(ISBLANK(H13),"  ",IF(L13&gt;0,H13/L13,IF(H13&gt;0,1,0)))</f>
        <v>0</v>
      </c>
      <c r="J13" s="224">
        <f>Revenue!K33</f>
        <v>0</v>
      </c>
      <c r="K13" s="225">
        <f>IF(ISBLANK(J13),"  ",IF(L13&gt;0,J13/L13,IF(J13&gt;0,1,0)))</f>
        <v>0</v>
      </c>
      <c r="L13" s="226">
        <f aca="true" t="shared" si="2" ref="L13:L34">J13+H13</f>
        <v>0</v>
      </c>
      <c r="M13" s="227">
        <f>IF(ISBLANK(L13),"  ",IF(L76&gt;0,L13/L76,IF(L13&gt;0,1,0)))</f>
        <v>0</v>
      </c>
      <c r="N13" s="123"/>
    </row>
    <row r="14" spans="1:14" ht="44.25">
      <c r="A14" s="193" t="s">
        <v>255</v>
      </c>
      <c r="B14" s="181">
        <f>Revenue!F35</f>
        <v>0</v>
      </c>
      <c r="C14" s="228">
        <f t="shared" si="0"/>
        <v>0</v>
      </c>
      <c r="D14" s="229">
        <f>Revenue!G35</f>
        <v>0</v>
      </c>
      <c r="E14" s="230">
        <f t="shared" si="0"/>
        <v>0</v>
      </c>
      <c r="F14" s="513">
        <f t="shared" si="1"/>
        <v>0</v>
      </c>
      <c r="G14" s="231">
        <f>IF(ISBLANK(F14),"  ",IF(F76&gt;0,F14/F76,IF(F14&gt;0,1,0)))</f>
        <v>0</v>
      </c>
      <c r="H14" s="181">
        <f>Revenue!J35</f>
        <v>0</v>
      </c>
      <c r="I14" s="228">
        <f>IF(ISBLANK(H14),"  ",IF(L14&gt;0,H14/L14,IF(H14&gt;0,1,0)))</f>
        <v>0</v>
      </c>
      <c r="J14" s="229">
        <f>Revenue!K35</f>
        <v>0</v>
      </c>
      <c r="K14" s="230">
        <f>IF(ISBLANK(J14),"  ",IF(L14&gt;0,J14/L14,IF(J14&gt;0,1,0)))</f>
        <v>0</v>
      </c>
      <c r="L14" s="513">
        <f t="shared" si="2"/>
        <v>0</v>
      </c>
      <c r="M14" s="231">
        <f>IF(ISBLANK(L14),"  ",IF(L76&gt;0,L14/L76,IF(L14&gt;0,1,0)))</f>
        <v>0</v>
      </c>
      <c r="N14" s="122"/>
    </row>
    <row r="15" spans="1:14" ht="44.25">
      <c r="A15" s="212" t="s">
        <v>256</v>
      </c>
      <c r="B15" s="232">
        <f>SUM(B16:B34)</f>
        <v>0</v>
      </c>
      <c r="C15" s="510">
        <f t="shared" si="0"/>
        <v>0</v>
      </c>
      <c r="D15" s="234">
        <f>SUM(D16:D34)</f>
        <v>0</v>
      </c>
      <c r="E15" s="511">
        <f>IF(ISBLANK(D15),"  ",IF(H15&gt;0,D15/H15,IF(D15&gt;0,1,0)))</f>
        <v>0</v>
      </c>
      <c r="F15" s="219">
        <f t="shared" si="1"/>
        <v>0</v>
      </c>
      <c r="G15" s="512">
        <f>IF(ISBLANK(F15),"  ",IF(F77&gt;0,F15/F77,IF(F15&gt;0,1,0)))</f>
        <v>0</v>
      </c>
      <c r="H15" s="232">
        <f>SUM(H16:H34)</f>
        <v>0</v>
      </c>
      <c r="I15" s="510">
        <f>IF(ISBLANK(H15),"  ",IF(L15&gt;0,H15/L15,IF(H15&gt;0,1,0)))</f>
        <v>0</v>
      </c>
      <c r="J15" s="234">
        <f>SUM(J16:J34)</f>
        <v>0</v>
      </c>
      <c r="K15" s="511">
        <f>IF(ISBLANK(J15),"  ",IF(L15&gt;0,J15/L15,IF(J15&gt;0,1,0)))</f>
        <v>0</v>
      </c>
      <c r="L15" s="219">
        <f t="shared" si="2"/>
        <v>0</v>
      </c>
      <c r="M15" s="512">
        <f>IF(ISBLANK(L15),"  ",IF(L77&gt;0,L15/L77,IF(L15&gt;0,1,0)))</f>
        <v>0</v>
      </c>
      <c r="N15" s="122"/>
    </row>
    <row r="16" spans="1:14" ht="44.25">
      <c r="A16" s="237" t="s">
        <v>257</v>
      </c>
      <c r="B16" s="181">
        <f>Revenue!F38</f>
        <v>0</v>
      </c>
      <c r="C16" s="223">
        <f t="shared" si="0"/>
        <v>0</v>
      </c>
      <c r="D16" s="229">
        <f>Revenue!G38</f>
        <v>0</v>
      </c>
      <c r="E16" s="225">
        <f t="shared" si="0"/>
        <v>0</v>
      </c>
      <c r="F16" s="238">
        <f t="shared" si="1"/>
        <v>0</v>
      </c>
      <c r="G16" s="227">
        <f>IF(ISBLANK(F16),"  ",IF(F76&gt;0,F16/F76,IF(F16&gt;0,1,0)))</f>
        <v>0</v>
      </c>
      <c r="H16" s="181">
        <f>Revenue!J38</f>
        <v>0</v>
      </c>
      <c r="I16" s="223">
        <f aca="true" t="shared" si="3" ref="I16:I34">IF(ISBLANK(H16),"  ",IF(L16&gt;0,H16/L16,IF(H16&gt;0,1,0)))</f>
        <v>0</v>
      </c>
      <c r="J16" s="229">
        <f>Revenue!K38</f>
        <v>0</v>
      </c>
      <c r="K16" s="225">
        <f aca="true" t="shared" si="4" ref="K16:K34">IF(ISBLANK(J16),"  ",IF(L16&gt;0,J16/L16,IF(J16&gt;0,1,0)))</f>
        <v>0</v>
      </c>
      <c r="L16" s="238">
        <f t="shared" si="2"/>
        <v>0</v>
      </c>
      <c r="M16" s="227">
        <f>IF(ISBLANK(L16),"  ",IF(L76&gt;0,L16/L76,IF(L16&gt;0,1,0)))</f>
        <v>0</v>
      </c>
      <c r="N16" s="122"/>
    </row>
    <row r="17" spans="1:14" ht="44.25">
      <c r="A17" s="239" t="s">
        <v>157</v>
      </c>
      <c r="B17" s="213">
        <f>Revenue!F39</f>
        <v>0</v>
      </c>
      <c r="C17" s="228">
        <f t="shared" si="0"/>
        <v>0</v>
      </c>
      <c r="D17" s="234">
        <f>Revenue!G39</f>
        <v>0</v>
      </c>
      <c r="E17" s="230">
        <f t="shared" si="0"/>
        <v>0</v>
      </c>
      <c r="F17" s="215">
        <f t="shared" si="1"/>
        <v>0</v>
      </c>
      <c r="G17" s="231">
        <f>IF(ISBLANK(F17),"  ",IF(F76&gt;0,F17/F76,IF(F17&gt;0,1,0)))</f>
        <v>0</v>
      </c>
      <c r="H17" s="213">
        <f>Revenue!J39</f>
        <v>0</v>
      </c>
      <c r="I17" s="228">
        <f t="shared" si="3"/>
        <v>0</v>
      </c>
      <c r="J17" s="234">
        <f>Revenue!K39</f>
        <v>0</v>
      </c>
      <c r="K17" s="230">
        <f t="shared" si="4"/>
        <v>0</v>
      </c>
      <c r="L17" s="215">
        <f t="shared" si="2"/>
        <v>0</v>
      </c>
      <c r="M17" s="231">
        <f>IF(ISBLANK(L17),"  ",IF(L76&gt;0,L17/L76,IF(L17&gt;0,1,0)))</f>
        <v>0</v>
      </c>
      <c r="N17" s="122"/>
    </row>
    <row r="18" spans="1:14" ht="44.25">
      <c r="A18" s="239" t="s">
        <v>158</v>
      </c>
      <c r="B18" s="213">
        <f>Revenue!F40</f>
        <v>0</v>
      </c>
      <c r="C18" s="228">
        <f t="shared" si="0"/>
        <v>0</v>
      </c>
      <c r="D18" s="234">
        <f>Revenue!G40</f>
        <v>0</v>
      </c>
      <c r="E18" s="230">
        <f t="shared" si="0"/>
        <v>0</v>
      </c>
      <c r="F18" s="215">
        <f t="shared" si="1"/>
        <v>0</v>
      </c>
      <c r="G18" s="231">
        <f>IF(ISBLANK(F18),"  ",IF(F76&gt;0,F18/F76,IF(F18&gt;0,1,0)))</f>
        <v>0</v>
      </c>
      <c r="H18" s="213">
        <f>Revenue!J40</f>
        <v>0</v>
      </c>
      <c r="I18" s="228">
        <f t="shared" si="3"/>
        <v>0</v>
      </c>
      <c r="J18" s="234">
        <f>Revenue!K40</f>
        <v>0</v>
      </c>
      <c r="K18" s="230">
        <f t="shared" si="4"/>
        <v>0</v>
      </c>
      <c r="L18" s="215">
        <f t="shared" si="2"/>
        <v>0</v>
      </c>
      <c r="M18" s="231">
        <f>IF(ISBLANK(L18),"  ",IF(L76&gt;0,L18/L76,IF(L18&gt;0,1,0)))</f>
        <v>0</v>
      </c>
      <c r="N18" s="122"/>
    </row>
    <row r="19" spans="1:14" ht="44.25">
      <c r="A19" s="239" t="s">
        <v>159</v>
      </c>
      <c r="B19" s="213">
        <f>Revenue!F41</f>
        <v>0</v>
      </c>
      <c r="C19" s="228">
        <f t="shared" si="0"/>
        <v>0</v>
      </c>
      <c r="D19" s="234">
        <f>Revenue!G41</f>
        <v>0</v>
      </c>
      <c r="E19" s="230">
        <f t="shared" si="0"/>
        <v>0</v>
      </c>
      <c r="F19" s="215">
        <f t="shared" si="1"/>
        <v>0</v>
      </c>
      <c r="G19" s="231">
        <f>IF(ISBLANK(F19),"  ",IF(F76&gt;0,F19/F76,IF(F19&gt;0,1,0)))</f>
        <v>0</v>
      </c>
      <c r="H19" s="213">
        <f>Revenue!J41</f>
        <v>0</v>
      </c>
      <c r="I19" s="228">
        <f t="shared" si="3"/>
        <v>0</v>
      </c>
      <c r="J19" s="234">
        <f>Revenue!K41</f>
        <v>0</v>
      </c>
      <c r="K19" s="230">
        <f t="shared" si="4"/>
        <v>0</v>
      </c>
      <c r="L19" s="215">
        <f t="shared" si="2"/>
        <v>0</v>
      </c>
      <c r="M19" s="231">
        <f>IF(ISBLANK(L19),"  ",IF(L76&gt;0,L19/L76,IF(L19&gt;0,1,0)))</f>
        <v>0</v>
      </c>
      <c r="N19" s="122"/>
    </row>
    <row r="20" spans="1:14" ht="44.25">
      <c r="A20" s="239" t="s">
        <v>160</v>
      </c>
      <c r="B20" s="213">
        <f>Revenue!F42</f>
        <v>0</v>
      </c>
      <c r="C20" s="228">
        <f t="shared" si="0"/>
        <v>0</v>
      </c>
      <c r="D20" s="234">
        <f>Revenue!G42</f>
        <v>0</v>
      </c>
      <c r="E20" s="230">
        <f t="shared" si="0"/>
        <v>0</v>
      </c>
      <c r="F20" s="215">
        <f t="shared" si="1"/>
        <v>0</v>
      </c>
      <c r="G20" s="231">
        <f>IF(ISBLANK(F20),"  ",IF(F77&gt;0,F20/F77,IF(F20&gt;0,1,0)))</f>
        <v>0</v>
      </c>
      <c r="H20" s="213">
        <f>Revenue!J42</f>
        <v>0</v>
      </c>
      <c r="I20" s="228">
        <f t="shared" si="3"/>
        <v>0</v>
      </c>
      <c r="J20" s="234">
        <f>Revenue!K42</f>
        <v>0</v>
      </c>
      <c r="K20" s="230">
        <f t="shared" si="4"/>
        <v>0</v>
      </c>
      <c r="L20" s="215">
        <f t="shared" si="2"/>
        <v>0</v>
      </c>
      <c r="M20" s="231">
        <f>IF(ISBLANK(L20),"  ",IF(L77&gt;0,L20/L77,IF(L20&gt;0,1,0)))</f>
        <v>0</v>
      </c>
      <c r="N20" s="122"/>
    </row>
    <row r="21" spans="1:14" ht="44.25">
      <c r="A21" s="239" t="s">
        <v>161</v>
      </c>
      <c r="B21" s="213">
        <f>Revenue!F43</f>
        <v>0</v>
      </c>
      <c r="C21" s="228">
        <f t="shared" si="0"/>
        <v>0</v>
      </c>
      <c r="D21" s="234">
        <f>Revenue!G43</f>
        <v>0</v>
      </c>
      <c r="E21" s="230">
        <f t="shared" si="0"/>
        <v>0</v>
      </c>
      <c r="F21" s="215">
        <f t="shared" si="1"/>
        <v>0</v>
      </c>
      <c r="G21" s="231">
        <f>IF(ISBLANK(F21),"  ",IF(F76&gt;0,F21/F76,IF(F21&gt;0,1,0)))</f>
        <v>0</v>
      </c>
      <c r="H21" s="213">
        <f>Revenue!J43</f>
        <v>0</v>
      </c>
      <c r="I21" s="228">
        <f t="shared" si="3"/>
        <v>0</v>
      </c>
      <c r="J21" s="234">
        <f>Revenue!K43</f>
        <v>0</v>
      </c>
      <c r="K21" s="230">
        <f t="shared" si="4"/>
        <v>0</v>
      </c>
      <c r="L21" s="215">
        <f t="shared" si="2"/>
        <v>0</v>
      </c>
      <c r="M21" s="231">
        <f>IF(ISBLANK(L21),"  ",IF(L76&gt;0,L21/L76,IF(L21&gt;0,1,0)))</f>
        <v>0</v>
      </c>
      <c r="N21" s="122"/>
    </row>
    <row r="22" spans="1:14" ht="44.25">
      <c r="A22" s="239" t="s">
        <v>258</v>
      </c>
      <c r="B22" s="213">
        <f>Revenue!F52</f>
        <v>0</v>
      </c>
      <c r="C22" s="228">
        <f t="shared" si="0"/>
        <v>0</v>
      </c>
      <c r="D22" s="234">
        <f>Revenue!G5138</f>
        <v>0</v>
      </c>
      <c r="E22" s="230">
        <f t="shared" si="0"/>
        <v>0</v>
      </c>
      <c r="F22" s="215">
        <f t="shared" si="1"/>
        <v>0</v>
      </c>
      <c r="G22" s="231">
        <f>IF(ISBLANK(F22),"  ",IF(F76&gt;0,F22/F76,IF(F22&gt;0,1,0)))</f>
        <v>0</v>
      </c>
      <c r="H22" s="213">
        <f>Revenue!J52</f>
        <v>0</v>
      </c>
      <c r="I22" s="228">
        <f t="shared" si="3"/>
        <v>0</v>
      </c>
      <c r="J22" s="234">
        <f>Revenue!K52</f>
        <v>0</v>
      </c>
      <c r="K22" s="230">
        <f t="shared" si="4"/>
        <v>0</v>
      </c>
      <c r="L22" s="215">
        <f t="shared" si="2"/>
        <v>0</v>
      </c>
      <c r="M22" s="231">
        <f>IF(ISBLANK(L22),"  ",IF(L76&gt;0,L22/L76,IF(L22&gt;0,1,0)))</f>
        <v>0</v>
      </c>
      <c r="N22" s="122"/>
    </row>
    <row r="23" spans="1:14" ht="44.25">
      <c r="A23" s="239" t="s">
        <v>163</v>
      </c>
      <c r="B23" s="213">
        <f>Revenue!F44</f>
        <v>0</v>
      </c>
      <c r="C23" s="228">
        <f t="shared" si="0"/>
        <v>0</v>
      </c>
      <c r="D23" s="234">
        <f>Revenue!G44</f>
        <v>0</v>
      </c>
      <c r="E23" s="230">
        <f t="shared" si="0"/>
        <v>0</v>
      </c>
      <c r="F23" s="215">
        <f t="shared" si="1"/>
        <v>0</v>
      </c>
      <c r="G23" s="231">
        <f>IF(ISBLANK(F23),"  ",IF(F76&gt;0,F23/F76,IF(F23&gt;0,1,0)))</f>
        <v>0</v>
      </c>
      <c r="H23" s="213">
        <f>Revenue!J44</f>
        <v>0</v>
      </c>
      <c r="I23" s="228">
        <f t="shared" si="3"/>
        <v>0</v>
      </c>
      <c r="J23" s="234">
        <f>Revenue!K44</f>
        <v>0</v>
      </c>
      <c r="K23" s="230">
        <f t="shared" si="4"/>
        <v>0</v>
      </c>
      <c r="L23" s="215">
        <f t="shared" si="2"/>
        <v>0</v>
      </c>
      <c r="M23" s="231">
        <f>IF(ISBLANK(L23),"  ",IF(L76&gt;0,L23/L76,IF(L23&gt;0,1,0)))</f>
        <v>0</v>
      </c>
      <c r="N23" s="122"/>
    </row>
    <row r="24" spans="1:14" ht="44.25">
      <c r="A24" s="239" t="s">
        <v>164</v>
      </c>
      <c r="B24" s="213">
        <f>Revenue!F45</f>
        <v>0</v>
      </c>
      <c r="C24" s="228">
        <f t="shared" si="0"/>
        <v>0</v>
      </c>
      <c r="D24" s="234">
        <f>Revenue!G45</f>
        <v>0</v>
      </c>
      <c r="E24" s="230">
        <f t="shared" si="0"/>
        <v>0</v>
      </c>
      <c r="F24" s="215">
        <f t="shared" si="1"/>
        <v>0</v>
      </c>
      <c r="G24" s="231">
        <f>IF(ISBLANK(F24),"  ",IF(F76&gt;0,F24/F76,IF(F24&gt;0,1,0)))</f>
        <v>0</v>
      </c>
      <c r="H24" s="213">
        <f>Revenue!J45</f>
        <v>0</v>
      </c>
      <c r="I24" s="228">
        <f t="shared" si="3"/>
        <v>0</v>
      </c>
      <c r="J24" s="234">
        <f>Revenue!K45</f>
        <v>0</v>
      </c>
      <c r="K24" s="230">
        <f t="shared" si="4"/>
        <v>0</v>
      </c>
      <c r="L24" s="215">
        <f t="shared" si="2"/>
        <v>0</v>
      </c>
      <c r="M24" s="231">
        <f>IF(ISBLANK(L24),"  ",IF(L76&gt;0,L24/L76,IF(L24&gt;0,1,0)))</f>
        <v>0</v>
      </c>
      <c r="N24" s="122"/>
    </row>
    <row r="25" spans="1:14" ht="44.25">
      <c r="A25" s="239" t="s">
        <v>165</v>
      </c>
      <c r="B25" s="213">
        <f>Revenue!F46</f>
        <v>0</v>
      </c>
      <c r="C25" s="228">
        <f t="shared" si="0"/>
        <v>0</v>
      </c>
      <c r="D25" s="234">
        <f>Revenue!G46</f>
        <v>0</v>
      </c>
      <c r="E25" s="230">
        <f t="shared" si="0"/>
        <v>0</v>
      </c>
      <c r="F25" s="215">
        <f t="shared" si="1"/>
        <v>0</v>
      </c>
      <c r="G25" s="231">
        <f>IF(ISBLANK(F25),"  ",IF(F76&gt;0,F25/F76,IF(F25&gt;0,1,0)))</f>
        <v>0</v>
      </c>
      <c r="H25" s="213">
        <f>Revenue!J46</f>
        <v>0</v>
      </c>
      <c r="I25" s="228">
        <f t="shared" si="3"/>
        <v>0</v>
      </c>
      <c r="J25" s="234">
        <f>Revenue!K46</f>
        <v>0</v>
      </c>
      <c r="K25" s="230">
        <f t="shared" si="4"/>
        <v>0</v>
      </c>
      <c r="L25" s="215">
        <f t="shared" si="2"/>
        <v>0</v>
      </c>
      <c r="M25" s="231">
        <f>IF(ISBLANK(L25),"  ",IF(L76&gt;0,L25/L76,IF(L25&gt;0,1,0)))</f>
        <v>0</v>
      </c>
      <c r="N25" s="122"/>
    </row>
    <row r="26" spans="1:14" ht="44.25">
      <c r="A26" s="239" t="s">
        <v>166</v>
      </c>
      <c r="B26" s="213">
        <f>Revenue!F47</f>
        <v>0</v>
      </c>
      <c r="C26" s="228">
        <f t="shared" si="0"/>
        <v>0</v>
      </c>
      <c r="D26" s="234">
        <f>Revenue!G47</f>
        <v>0</v>
      </c>
      <c r="E26" s="230">
        <f t="shared" si="0"/>
        <v>0</v>
      </c>
      <c r="F26" s="215">
        <f t="shared" si="1"/>
        <v>0</v>
      </c>
      <c r="G26" s="231">
        <f>IF(ISBLANK(F26),"  ",IF(F76&gt;0,F26/F76,IF(F26&gt;0,1,0)))</f>
        <v>0</v>
      </c>
      <c r="H26" s="213">
        <f>Revenue!J47</f>
        <v>0</v>
      </c>
      <c r="I26" s="228">
        <f t="shared" si="3"/>
        <v>0</v>
      </c>
      <c r="J26" s="234">
        <f>Revenue!K47</f>
        <v>0</v>
      </c>
      <c r="K26" s="230">
        <f t="shared" si="4"/>
        <v>0</v>
      </c>
      <c r="L26" s="215">
        <f t="shared" si="2"/>
        <v>0</v>
      </c>
      <c r="M26" s="231">
        <f>IF(ISBLANK(L26),"  ",IF(L76&gt;0,L26/L76,IF(L26&gt;0,1,0)))</f>
        <v>0</v>
      </c>
      <c r="N26" s="122"/>
    </row>
    <row r="27" spans="1:14" ht="44.25">
      <c r="A27" s="239" t="s">
        <v>167</v>
      </c>
      <c r="B27" s="213">
        <f>Revenue!F48</f>
        <v>0</v>
      </c>
      <c r="C27" s="228">
        <f t="shared" si="0"/>
        <v>0</v>
      </c>
      <c r="D27" s="234">
        <f>Revenue!G48</f>
        <v>0</v>
      </c>
      <c r="E27" s="230">
        <f t="shared" si="0"/>
        <v>0</v>
      </c>
      <c r="F27" s="215">
        <f t="shared" si="1"/>
        <v>0</v>
      </c>
      <c r="G27" s="231">
        <f>IF(ISBLANK(F27),"  ",IF(F76&gt;0,F27/F76,IF(F27&gt;0,1,0)))</f>
        <v>0</v>
      </c>
      <c r="H27" s="213">
        <f>Revenue!J48</f>
        <v>0</v>
      </c>
      <c r="I27" s="228">
        <f t="shared" si="3"/>
        <v>0</v>
      </c>
      <c r="J27" s="234">
        <f>Revenue!K48</f>
        <v>0</v>
      </c>
      <c r="K27" s="230">
        <f t="shared" si="4"/>
        <v>0</v>
      </c>
      <c r="L27" s="215">
        <f t="shared" si="2"/>
        <v>0</v>
      </c>
      <c r="M27" s="231">
        <f>IF(ISBLANK(L27),"  ",IF(L76&gt;0,L27/L76,IF(L27&gt;0,1,0)))</f>
        <v>0</v>
      </c>
      <c r="N27" s="122"/>
    </row>
    <row r="28" spans="1:14" ht="44.25">
      <c r="A28" s="240" t="s">
        <v>168</v>
      </c>
      <c r="B28" s="213">
        <f>Revenue!F49</f>
        <v>0</v>
      </c>
      <c r="C28" s="228">
        <f t="shared" si="0"/>
        <v>0</v>
      </c>
      <c r="D28" s="234">
        <f>Revenue!G49</f>
        <v>0</v>
      </c>
      <c r="E28" s="230">
        <f t="shared" si="0"/>
        <v>0</v>
      </c>
      <c r="F28" s="215">
        <f t="shared" si="1"/>
        <v>0</v>
      </c>
      <c r="G28" s="231">
        <f>IF(ISBLANK(F28),"  ",IF(F76&gt;0,F28/F76,IF(F28&gt;0,1,0)))</f>
        <v>0</v>
      </c>
      <c r="H28" s="213">
        <f>Revenue!J49</f>
        <v>0</v>
      </c>
      <c r="I28" s="228">
        <f t="shared" si="3"/>
        <v>0</v>
      </c>
      <c r="J28" s="234">
        <f>Revenue!K49</f>
        <v>0</v>
      </c>
      <c r="K28" s="230">
        <f t="shared" si="4"/>
        <v>0</v>
      </c>
      <c r="L28" s="215">
        <f t="shared" si="2"/>
        <v>0</v>
      </c>
      <c r="M28" s="231">
        <f>IF(ISBLANK(L28),"  ",IF(L76&gt;0,L28/L76,IF(L28&gt;0,1,0)))</f>
        <v>0</v>
      </c>
      <c r="N28" s="122"/>
    </row>
    <row r="29" spans="1:14" ht="44.25">
      <c r="A29" s="240" t="s">
        <v>169</v>
      </c>
      <c r="B29" s="213">
        <f>Revenue!F51</f>
        <v>0</v>
      </c>
      <c r="C29" s="228">
        <f t="shared" si="0"/>
        <v>0</v>
      </c>
      <c r="D29" s="234">
        <f>Revenue!G51</f>
        <v>0</v>
      </c>
      <c r="E29" s="230">
        <f t="shared" si="0"/>
        <v>0</v>
      </c>
      <c r="F29" s="215">
        <f t="shared" si="1"/>
        <v>0</v>
      </c>
      <c r="G29" s="231">
        <f>IF(ISBLANK(F29),"  ",IF(F76&gt;0,F29/F76,IF(F29&gt;0,1,0)))</f>
        <v>0</v>
      </c>
      <c r="H29" s="213">
        <f>Revenue!J51</f>
        <v>0</v>
      </c>
      <c r="I29" s="228">
        <f t="shared" si="3"/>
        <v>0</v>
      </c>
      <c r="J29" s="234">
        <f>Revenue!K51</f>
        <v>0</v>
      </c>
      <c r="K29" s="230">
        <f t="shared" si="4"/>
        <v>0</v>
      </c>
      <c r="L29" s="215">
        <f t="shared" si="2"/>
        <v>0</v>
      </c>
      <c r="M29" s="231">
        <f>IF(ISBLANK(L29),"  ",IF(L76&gt;0,L29/L76,IF(L29&gt;0,1,0)))</f>
        <v>0</v>
      </c>
      <c r="N29" s="122"/>
    </row>
    <row r="30" spans="1:14" ht="44.25">
      <c r="A30" s="240" t="s">
        <v>417</v>
      </c>
      <c r="B30" s="213">
        <f>Revenue!F53</f>
        <v>0</v>
      </c>
      <c r="C30" s="228">
        <f t="shared" si="0"/>
        <v>0</v>
      </c>
      <c r="D30" s="234">
        <f>Revenue!G53</f>
        <v>0</v>
      </c>
      <c r="E30" s="230">
        <f>IF(ISBLANK(D30),"  ",IF(H30&gt;0,D30/H30,IF(D30&gt;0,1,0)))</f>
        <v>0</v>
      </c>
      <c r="F30" s="215">
        <f t="shared" si="1"/>
        <v>0</v>
      </c>
      <c r="G30" s="231">
        <f>IF(ISBLANK(F30),"  ",IF(F77&gt;0,F30/F77,IF(F30&gt;0,1,0)))</f>
        <v>0</v>
      </c>
      <c r="H30" s="213">
        <f>Revenue!J53</f>
        <v>0</v>
      </c>
      <c r="I30" s="228">
        <f t="shared" si="3"/>
        <v>0</v>
      </c>
      <c r="J30" s="234">
        <f>Revenue!K53</f>
        <v>0</v>
      </c>
      <c r="K30" s="230">
        <f>IF(ISBLANK(J30),"  ",IF(L30&gt;0,J30/L30,IF(J30&gt;0,1,0)))</f>
        <v>0</v>
      </c>
      <c r="L30" s="215">
        <f t="shared" si="2"/>
        <v>0</v>
      </c>
      <c r="M30" s="231">
        <f>IF(ISBLANK(L30),"  ",IF(L77&gt;0,L30/L77,IF(L30&gt;0,1,0)))</f>
        <v>0</v>
      </c>
      <c r="N30" s="122"/>
    </row>
    <row r="31" spans="1:14" ht="44.25">
      <c r="A31" s="240" t="s">
        <v>419</v>
      </c>
      <c r="B31" s="213">
        <f>Revenue!F54</f>
        <v>0</v>
      </c>
      <c r="C31" s="228">
        <f t="shared" si="0"/>
        <v>0</v>
      </c>
      <c r="D31" s="234">
        <f>Revenue!G54</f>
        <v>0</v>
      </c>
      <c r="E31" s="230">
        <f>IF(ISBLANK(D31),"  ",IF(H31&gt;0,D31/H31,IF(D31&gt;0,1,0)))</f>
        <v>0</v>
      </c>
      <c r="F31" s="215">
        <f t="shared" si="1"/>
        <v>0</v>
      </c>
      <c r="G31" s="231">
        <f>IF(ISBLANK(F31),"  ",IF(F78&gt;0,F31/F78,IF(F31&gt;0,1,0)))</f>
        <v>0</v>
      </c>
      <c r="H31" s="213">
        <f>Revenue!J54</f>
        <v>0</v>
      </c>
      <c r="I31" s="228">
        <f t="shared" si="3"/>
        <v>0</v>
      </c>
      <c r="J31" s="234">
        <f>Revenue!K54</f>
        <v>0</v>
      </c>
      <c r="K31" s="230">
        <f>IF(ISBLANK(J31),"  ",IF(L31&gt;0,J31/L31,IF(J31&gt;0,1,0)))</f>
        <v>0</v>
      </c>
      <c r="L31" s="215">
        <f t="shared" si="2"/>
        <v>0</v>
      </c>
      <c r="M31" s="231">
        <f>IF(ISBLANK(L31),"  ",IF(L78&gt;0,L31/L78,IF(L31&gt;0,1,0)))</f>
        <v>0</v>
      </c>
      <c r="N31" s="122"/>
    </row>
    <row r="32" spans="1:14" ht="44.25">
      <c r="A32" s="240" t="s">
        <v>418</v>
      </c>
      <c r="B32" s="213">
        <f>Revenue!F55</f>
        <v>0</v>
      </c>
      <c r="C32" s="228">
        <f t="shared" si="0"/>
        <v>0</v>
      </c>
      <c r="D32" s="234">
        <f>Revenue!G55</f>
        <v>0</v>
      </c>
      <c r="E32" s="230">
        <f>IF(ISBLANK(D32),"  ",IF(H32&gt;0,D32/H32,IF(D32&gt;0,1,0)))</f>
        <v>0</v>
      </c>
      <c r="F32" s="215">
        <f t="shared" si="1"/>
        <v>0</v>
      </c>
      <c r="G32" s="231">
        <f>IF(ISBLANK(F32),"  ",IF(F79&gt;0,F32/F79,IF(F32&gt;0,1,0)))</f>
        <v>0</v>
      </c>
      <c r="H32" s="213">
        <f>Revenue!J55</f>
        <v>0</v>
      </c>
      <c r="I32" s="228">
        <f t="shared" si="3"/>
        <v>0</v>
      </c>
      <c r="J32" s="234">
        <f>Revenue!K55</f>
        <v>0</v>
      </c>
      <c r="K32" s="230">
        <f>IF(ISBLANK(J32),"  ",IF(L32&gt;0,J32/L32,IF(J32&gt;0,1,0)))</f>
        <v>0</v>
      </c>
      <c r="L32" s="215">
        <f t="shared" si="2"/>
        <v>0</v>
      </c>
      <c r="M32" s="231">
        <f>IF(ISBLANK(L32),"  ",IF(L79&gt;0,L32/L79,IF(L32&gt;0,1,0)))</f>
        <v>0</v>
      </c>
      <c r="N32" s="122"/>
    </row>
    <row r="33" spans="1:14" ht="44.25">
      <c r="A33" s="595" t="s">
        <v>453</v>
      </c>
      <c r="B33" s="213">
        <f>Revenue!F56</f>
        <v>0</v>
      </c>
      <c r="C33" s="228">
        <f>IF(ISBLANK(B33),"  ",IF(F33&gt;0,B33/F33,IF(B33&gt;0,1,0)))</f>
        <v>0</v>
      </c>
      <c r="D33" s="234">
        <f>Revenue!G56</f>
        <v>0</v>
      </c>
      <c r="E33" s="230">
        <f>IF(ISBLANK(D33),"  ",IF(H33&gt;0,D33/H33,IF(D33&gt;0,1,0)))</f>
        <v>0</v>
      </c>
      <c r="F33" s="215">
        <f>D33+B33</f>
        <v>0</v>
      </c>
      <c r="G33" s="231">
        <f>IF(ISBLANK(F33),"  ",IF(F80&gt;0,F33/F80,IF(F33&gt;0,1,0)))</f>
        <v>0</v>
      </c>
      <c r="H33" s="213">
        <f>Revenue!J56</f>
        <v>0</v>
      </c>
      <c r="I33" s="228">
        <f>IF(ISBLANK(H33),"  ",IF(L33&gt;0,H33/L33,IF(H33&gt;0,1,0)))</f>
        <v>0</v>
      </c>
      <c r="J33" s="234">
        <f>Revenue!K56</f>
        <v>0</v>
      </c>
      <c r="K33" s="230">
        <f>IF(ISBLANK(J33),"  ",IF(L33&gt;0,J33/L33,IF(J33&gt;0,1,0)))</f>
        <v>0</v>
      </c>
      <c r="L33" s="215">
        <f>J33+H33</f>
        <v>0</v>
      </c>
      <c r="M33" s="231">
        <f>IF(ISBLANK(L33),"  ",IF(L80&gt;0,L33/L80,IF(L33&gt;0,1,0)))</f>
        <v>0</v>
      </c>
      <c r="N33" s="122"/>
    </row>
    <row r="34" spans="1:14" ht="44.25">
      <c r="A34" s="240" t="s">
        <v>170</v>
      </c>
      <c r="B34" s="213">
        <f>Revenue!F50</f>
        <v>0</v>
      </c>
      <c r="C34" s="228">
        <f t="shared" si="0"/>
        <v>0</v>
      </c>
      <c r="D34" s="234">
        <f>Revenue!G50</f>
        <v>0</v>
      </c>
      <c r="E34" s="230">
        <f t="shared" si="0"/>
        <v>0</v>
      </c>
      <c r="F34" s="215">
        <f t="shared" si="1"/>
        <v>0</v>
      </c>
      <c r="G34" s="231">
        <f>IF(ISBLANK(F34),"  ",IF(F76&gt;0,F34/F76,IF(F34&gt;0,1,0)))</f>
        <v>0</v>
      </c>
      <c r="H34" s="213">
        <f>Revenue!J50</f>
        <v>0</v>
      </c>
      <c r="I34" s="228">
        <f t="shared" si="3"/>
        <v>0</v>
      </c>
      <c r="J34" s="234">
        <f>Revenue!K50</f>
        <v>0</v>
      </c>
      <c r="K34" s="230">
        <f t="shared" si="4"/>
        <v>0</v>
      </c>
      <c r="L34" s="215">
        <f t="shared" si="2"/>
        <v>0</v>
      </c>
      <c r="M34" s="231">
        <f>IF(ISBLANK(L34),"  ",IF(L76&gt;0,L34/L76,IF(L34&gt;0,1,0)))</f>
        <v>0</v>
      </c>
      <c r="N34" s="122"/>
    </row>
    <row r="35" spans="1:14" ht="45">
      <c r="A35" s="241" t="s">
        <v>171</v>
      </c>
      <c r="B35" s="242"/>
      <c r="C35" s="233" t="s">
        <v>127</v>
      </c>
      <c r="D35" s="234"/>
      <c r="E35" s="235" t="s">
        <v>127</v>
      </c>
      <c r="F35" s="215"/>
      <c r="G35" s="236" t="s">
        <v>127</v>
      </c>
      <c r="H35" s="242" t="s">
        <v>127</v>
      </c>
      <c r="I35" s="233" t="s">
        <v>127</v>
      </c>
      <c r="J35" s="234"/>
      <c r="K35" s="235" t="s">
        <v>127</v>
      </c>
      <c r="L35" s="215"/>
      <c r="M35" s="236" t="s">
        <v>127</v>
      </c>
      <c r="N35" s="122"/>
    </row>
    <row r="36" spans="1:14" ht="44.25">
      <c r="A36" s="237" t="s">
        <v>273</v>
      </c>
      <c r="B36" s="213">
        <f>Revenue!F89+Revenue!F90</f>
        <v>0</v>
      </c>
      <c r="C36" s="228">
        <f t="shared" si="0"/>
        <v>0</v>
      </c>
      <c r="D36" s="234">
        <f>Revenue!G89+Revenue!G90</f>
        <v>0</v>
      </c>
      <c r="E36" s="230">
        <f t="shared" si="0"/>
        <v>0</v>
      </c>
      <c r="F36" s="215">
        <f>D36+B36</f>
        <v>0</v>
      </c>
      <c r="G36" s="231">
        <f>IF(ISBLANK(F36),"  ",IF(F76&gt;0,F36/F76,IF(F36&gt;0,1,0)))</f>
        <v>0</v>
      </c>
      <c r="H36" s="213">
        <f>Revenue!J89+Revenue!J90</f>
        <v>0</v>
      </c>
      <c r="I36" s="228">
        <f>IF(ISBLANK(H36),"  ",IF(L36&gt;0,H36/L36,IF(H36&gt;0,1,0)))</f>
        <v>0</v>
      </c>
      <c r="J36" s="234">
        <f>Revenue!K89+Revenue!K90</f>
        <v>0</v>
      </c>
      <c r="K36" s="230">
        <f>IF(ISBLANK(J36),"  ",IF(L36&gt;0,J36/L36,IF(J36&gt;0,1,0)))</f>
        <v>0</v>
      </c>
      <c r="L36" s="215">
        <f>J36+H36</f>
        <v>0</v>
      </c>
      <c r="M36" s="231">
        <f>IF(ISBLANK(L36),"  ",IF(L76&gt;0,L36/L76,IF(L36&gt;0,1,0)))</f>
        <v>0</v>
      </c>
      <c r="N36" s="122"/>
    </row>
    <row r="37" spans="1:14" ht="45">
      <c r="A37" s="241" t="s">
        <v>172</v>
      </c>
      <c r="B37" s="242"/>
      <c r="C37" s="233" t="s">
        <v>127</v>
      </c>
      <c r="D37" s="234"/>
      <c r="E37" s="235" t="s">
        <v>127</v>
      </c>
      <c r="F37" s="215"/>
      <c r="G37" s="236" t="s">
        <v>127</v>
      </c>
      <c r="H37" s="242"/>
      <c r="I37" s="233" t="s">
        <v>127</v>
      </c>
      <c r="J37" s="234"/>
      <c r="K37" s="235" t="s">
        <v>127</v>
      </c>
      <c r="L37" s="215"/>
      <c r="M37" s="236" t="s">
        <v>127</v>
      </c>
      <c r="N37" s="122"/>
    </row>
    <row r="38" spans="1:14" ht="44.25">
      <c r="A38" s="239" t="s">
        <v>273</v>
      </c>
      <c r="B38" s="243">
        <f>Revenue!F91</f>
        <v>0</v>
      </c>
      <c r="C38" s="228">
        <f t="shared" si="0"/>
        <v>0</v>
      </c>
      <c r="D38" s="244">
        <f>Revenue!G91</f>
        <v>0</v>
      </c>
      <c r="E38" s="230">
        <f t="shared" si="0"/>
        <v>0</v>
      </c>
      <c r="F38" s="245">
        <f>D38+B38</f>
        <v>0</v>
      </c>
      <c r="G38" s="231">
        <f>IF(ISBLANK(F38),"  ",IF(F76&gt;0,F38/F76,IF(F38&gt;0,1,0)))</f>
        <v>0</v>
      </c>
      <c r="H38" s="243">
        <f>Revenue!J91</f>
        <v>0</v>
      </c>
      <c r="I38" s="228">
        <f>IF(ISBLANK(H38),"  ",IF(L38&gt;0,H38/L38,IF(H38&gt;0,1,0)))</f>
        <v>0</v>
      </c>
      <c r="J38" s="244">
        <f>Revenue!K91</f>
        <v>0</v>
      </c>
      <c r="K38" s="230">
        <f>IF(ISBLANK(J38),"  ",IF(L38&gt;0,J38/L38,IF(J38&gt;0,1,0)))</f>
        <v>0</v>
      </c>
      <c r="L38" s="245">
        <f>J38+H38</f>
        <v>0</v>
      </c>
      <c r="M38" s="231">
        <f>IF(ISBLANK(L38),"  ",IF(L76&gt;0,L38/L76,IF(L38&gt;0,1,0)))</f>
        <v>0</v>
      </c>
      <c r="N38" s="122"/>
    </row>
    <row r="39" spans="1:14" ht="44.25">
      <c r="A39" s="239" t="s">
        <v>173</v>
      </c>
      <c r="B39" s="243"/>
      <c r="C39" s="228" t="str">
        <f t="shared" si="0"/>
        <v>  </v>
      </c>
      <c r="D39" s="244"/>
      <c r="E39" s="230" t="str">
        <f t="shared" si="0"/>
        <v>  </v>
      </c>
      <c r="F39" s="215">
        <f>D39+B39</f>
        <v>0</v>
      </c>
      <c r="G39" s="231">
        <f>IF(ISBLANK(F39),"  ",IF(F76&gt;0,F39/F76,IF(F39&gt;0,1,0)))</f>
        <v>0</v>
      </c>
      <c r="H39" s="243"/>
      <c r="I39" s="228" t="str">
        <f>IF(ISBLANK(H39),"  ",IF(L39&gt;0,H39/L39,IF(H39&gt;0,1,0)))</f>
        <v>  </v>
      </c>
      <c r="J39" s="244"/>
      <c r="K39" s="230" t="str">
        <f>IF(ISBLANK(J39),"  ",IF(L39&gt;0,J39/L39,IF(J39&gt;0,1,0)))</f>
        <v>  </v>
      </c>
      <c r="L39" s="215">
        <f>J39+H39</f>
        <v>0</v>
      </c>
      <c r="M39" s="231">
        <f>IF(ISBLANK(L39),"  ",IF(L76&gt;0,L39/L76,IF(L39&gt;0,1,0)))</f>
        <v>0</v>
      </c>
      <c r="N39" s="122"/>
    </row>
    <row r="40" spans="1:14" s="54" customFormat="1" ht="45">
      <c r="A40" s="241" t="s">
        <v>174</v>
      </c>
      <c r="B40" s="246">
        <f>B39+B38+B36+B34+B29+B28+B26+B27+B25+B24+B23+B22+B21+B20+B19+B18+B17+B16+B14+B13+B30+B31+B32</f>
        <v>0</v>
      </c>
      <c r="C40" s="247">
        <f t="shared" si="0"/>
        <v>0</v>
      </c>
      <c r="D40" s="246">
        <f>D39+D38+D36+D34+D29+D28+D26+D27+D25+D24+D23+D22+D21+D20+D19+D18+D17+D16+D14+D13+D30+D31+D32</f>
        <v>0</v>
      </c>
      <c r="E40" s="248">
        <f t="shared" si="0"/>
        <v>0</v>
      </c>
      <c r="F40" s="246">
        <f>F39+F38+F36+F34+F29+F28+F26+F27+F25+F24+F23+F22+F21+F20+F19+F18+F17+F16+F14+F13+F30+F31+F32</f>
        <v>0</v>
      </c>
      <c r="G40" s="249">
        <f>IF(ISBLANK(F40),"  ",IF(F76&gt;0,F40/F76,IF(F40&gt;0,1,0)))</f>
        <v>0</v>
      </c>
      <c r="H40" s="246">
        <f>H39+H38+H36+H34+H29+H28+H26+H27+H25+H24+H23+H22+H21+H20+H19+H18+H17+H16+H14+H13+H30+H31+H32</f>
        <v>0</v>
      </c>
      <c r="I40" s="247">
        <f>IF(ISBLANK(H40),"  ",IF(L40&gt;0,H40/L40,IF(H40&gt;0,1,0)))</f>
        <v>0</v>
      </c>
      <c r="J40" s="246">
        <f>J39+J38+J36+J34+J29+J28+J26+J27+J25+J24+J23+J22+J21+J20+J19+J18+J17+J16+J14+J13+J30+J31+J32</f>
        <v>0</v>
      </c>
      <c r="K40" s="248">
        <f>IF(ISBLANK(J40),"  ",IF(L40&gt;0,J40/L40,IF(J40&gt;0,1,0)))</f>
        <v>0</v>
      </c>
      <c r="L40" s="246">
        <f>L39+L38+L36+L34+L29+L28+L26+L27+L25+L24+L23+L22+L21+L20+L19+L18+L17+L16+L14+L13+L30+L31+L32</f>
        <v>0</v>
      </c>
      <c r="M40" s="249">
        <f>IF(ISBLANK(L40),"  ",IF(L76&gt;0,L40/L76,IF(L40&gt;0,1,0)))</f>
        <v>0</v>
      </c>
      <c r="N40" s="43"/>
    </row>
    <row r="41" spans="1:14" ht="45">
      <c r="A41" s="250" t="s">
        <v>221</v>
      </c>
      <c r="B41" s="232"/>
      <c r="C41" s="233" t="s">
        <v>127</v>
      </c>
      <c r="D41" s="234"/>
      <c r="E41" s="235" t="s">
        <v>127</v>
      </c>
      <c r="F41" s="215"/>
      <c r="G41" s="236" t="s">
        <v>127</v>
      </c>
      <c r="H41" s="232"/>
      <c r="I41" s="233" t="s">
        <v>127</v>
      </c>
      <c r="J41" s="234"/>
      <c r="K41" s="235" t="s">
        <v>127</v>
      </c>
      <c r="L41" s="215"/>
      <c r="M41" s="236" t="s">
        <v>127</v>
      </c>
      <c r="N41" s="122"/>
    </row>
    <row r="42" spans="1:14" ht="44.25">
      <c r="A42" s="193" t="s">
        <v>222</v>
      </c>
      <c r="B42" s="217">
        <f>Revenue!F81</f>
        <v>0</v>
      </c>
      <c r="C42" s="223">
        <f t="shared" si="0"/>
        <v>0</v>
      </c>
      <c r="D42" s="251">
        <f>Revenue!G81</f>
        <v>0</v>
      </c>
      <c r="E42" s="225">
        <f t="shared" si="0"/>
        <v>0</v>
      </c>
      <c r="F42" s="219">
        <f>D42+B42</f>
        <v>0</v>
      </c>
      <c r="G42" s="227">
        <f>IF(ISBLANK(F42),"  ",IF(F76&gt;0,F42/D76,IF(F42&gt;0,1,0)))</f>
        <v>0</v>
      </c>
      <c r="H42" s="217">
        <f>Revenue!J81</f>
        <v>0</v>
      </c>
      <c r="I42" s="223">
        <f aca="true" t="shared" si="5" ref="I42:I48">IF(ISBLANK(H42),"  ",IF(L42&gt;0,H42/L42,IF(H42&gt;0,1,0)))</f>
        <v>0</v>
      </c>
      <c r="J42" s="251">
        <f>Revenue!K81</f>
        <v>0</v>
      </c>
      <c r="K42" s="225">
        <f aca="true" t="shared" si="6" ref="K42:K48">IF(ISBLANK(J42),"  ",IF(L42&gt;0,J42/L42,IF(J42&gt;0,1,0)))</f>
        <v>0</v>
      </c>
      <c r="L42" s="219">
        <f>J42+H42</f>
        <v>0</v>
      </c>
      <c r="M42" s="227">
        <f>IF(ISBLANK(L42),"  ",IF(L76&gt;0,L42/J76,IF(L42&gt;0,1,0)))</f>
        <v>0</v>
      </c>
      <c r="N42" s="122"/>
    </row>
    <row r="43" spans="1:14" ht="44.25">
      <c r="A43" s="252" t="s">
        <v>223</v>
      </c>
      <c r="B43" s="213">
        <f>Revenue!F82</f>
        <v>0</v>
      </c>
      <c r="C43" s="228">
        <f t="shared" si="0"/>
        <v>0</v>
      </c>
      <c r="D43" s="234">
        <f>Revenue!G82</f>
        <v>0</v>
      </c>
      <c r="E43" s="230">
        <f t="shared" si="0"/>
        <v>0</v>
      </c>
      <c r="F43" s="215">
        <f>D43+B43</f>
        <v>0</v>
      </c>
      <c r="G43" s="231">
        <f>IF(ISBLANK(F43),"  ",IF(D76&gt;0,F43/D76,IF(F43&gt;0,1,0)))</f>
        <v>0</v>
      </c>
      <c r="H43" s="213">
        <f>Revenue!J82</f>
        <v>0</v>
      </c>
      <c r="I43" s="228">
        <f t="shared" si="5"/>
        <v>0</v>
      </c>
      <c r="J43" s="234">
        <f>Revenue!K82</f>
        <v>0</v>
      </c>
      <c r="K43" s="230">
        <f t="shared" si="6"/>
        <v>0</v>
      </c>
      <c r="L43" s="215">
        <f>J43+H43</f>
        <v>0</v>
      </c>
      <c r="M43" s="231">
        <f>IF(ISBLANK(L43),"  ",IF(J76&gt;0,L43/J76,IF(L43&gt;0,1,0)))</f>
        <v>0</v>
      </c>
      <c r="N43" s="122"/>
    </row>
    <row r="44" spans="1:14" ht="44.25">
      <c r="A44" s="253" t="s">
        <v>270</v>
      </c>
      <c r="B44" s="213">
        <f>Revenue!F83</f>
        <v>0</v>
      </c>
      <c r="C44" s="228">
        <f t="shared" si="0"/>
        <v>0</v>
      </c>
      <c r="D44" s="234">
        <f>Revenue!G83</f>
        <v>0</v>
      </c>
      <c r="E44" s="230">
        <f t="shared" si="0"/>
        <v>0</v>
      </c>
      <c r="F44" s="245">
        <f>D44+B44</f>
        <v>0</v>
      </c>
      <c r="G44" s="231">
        <f>IF(ISBLANK(F44),"  ",IF(D76&gt;0,F44/D76,IF(F44&gt;0,1,0)))</f>
        <v>0</v>
      </c>
      <c r="H44" s="213">
        <f>Revenue!J83</f>
        <v>0</v>
      </c>
      <c r="I44" s="228">
        <f t="shared" si="5"/>
        <v>0</v>
      </c>
      <c r="J44" s="234">
        <f>Revenue!K83</f>
        <v>0</v>
      </c>
      <c r="K44" s="230">
        <f t="shared" si="6"/>
        <v>0</v>
      </c>
      <c r="L44" s="245">
        <f>J44+H44</f>
        <v>0</v>
      </c>
      <c r="M44" s="231">
        <f>IF(ISBLANK(L44),"  ",IF(J76&gt;0,L44/J76,IF(L44&gt;0,1,0)))</f>
        <v>0</v>
      </c>
      <c r="N44" s="122"/>
    </row>
    <row r="45" spans="1:14" ht="44.25">
      <c r="A45" s="212" t="s">
        <v>224</v>
      </c>
      <c r="B45" s="213">
        <f>Revenue!F84</f>
        <v>0</v>
      </c>
      <c r="C45" s="228">
        <f t="shared" si="0"/>
        <v>0</v>
      </c>
      <c r="D45" s="234">
        <f>Revenue!G84</f>
        <v>0</v>
      </c>
      <c r="E45" s="230">
        <f t="shared" si="0"/>
        <v>0</v>
      </c>
      <c r="F45" s="245">
        <f>D45+B45</f>
        <v>0</v>
      </c>
      <c r="G45" s="231">
        <f>IF(ISBLANK(F45),"  ",IF(D76&gt;0,F45/D76,IF(F45&gt;0,1,0)))</f>
        <v>0</v>
      </c>
      <c r="H45" s="213">
        <f>Revenue!J84</f>
        <v>0</v>
      </c>
      <c r="I45" s="228">
        <f t="shared" si="5"/>
        <v>0</v>
      </c>
      <c r="J45" s="234">
        <f>Revenue!K84</f>
        <v>0</v>
      </c>
      <c r="K45" s="230">
        <f t="shared" si="6"/>
        <v>0</v>
      </c>
      <c r="L45" s="245">
        <f>J45+H45</f>
        <v>0</v>
      </c>
      <c r="M45" s="231">
        <f>IF(ISBLANK(L45),"  ",IF(J76&gt;0,L45/J76,IF(L45&gt;0,1,0)))</f>
        <v>0</v>
      </c>
      <c r="N45" s="122"/>
    </row>
    <row r="46" spans="1:14" ht="44.25">
      <c r="A46" s="252" t="s">
        <v>271</v>
      </c>
      <c r="B46" s="213">
        <f>Revenue!F86</f>
        <v>0</v>
      </c>
      <c r="C46" s="228">
        <f t="shared" si="0"/>
        <v>0</v>
      </c>
      <c r="D46" s="234">
        <f>Revenue!G86</f>
        <v>0</v>
      </c>
      <c r="E46" s="230">
        <f t="shared" si="0"/>
        <v>0</v>
      </c>
      <c r="F46" s="245">
        <f>D46+B46</f>
        <v>0</v>
      </c>
      <c r="G46" s="231">
        <f>IF(ISBLANK(F46),"  ",IF(F76&gt;0,F46/F76,IF(F46&gt;0,1,0)))</f>
        <v>0</v>
      </c>
      <c r="H46" s="213">
        <f>Revenue!J86</f>
        <v>0</v>
      </c>
      <c r="I46" s="228">
        <f t="shared" si="5"/>
        <v>0</v>
      </c>
      <c r="J46" s="234">
        <f>Revenue!K86</f>
        <v>0</v>
      </c>
      <c r="K46" s="230">
        <f t="shared" si="6"/>
        <v>0</v>
      </c>
      <c r="L46" s="245">
        <f>J46+H46</f>
        <v>0</v>
      </c>
      <c r="M46" s="231">
        <f>IF(ISBLANK(L46),"  ",IF(L76&gt;0,L46/L76,IF(L46&gt;0,1,0)))</f>
        <v>0</v>
      </c>
      <c r="N46" s="122"/>
    </row>
    <row r="47" spans="1:14" s="54" customFormat="1" ht="45">
      <c r="A47" s="250" t="s">
        <v>225</v>
      </c>
      <c r="B47" s="254">
        <f>B46+B45+B44+B43+B42</f>
        <v>0</v>
      </c>
      <c r="C47" s="247">
        <f t="shared" si="0"/>
        <v>0</v>
      </c>
      <c r="D47" s="255">
        <f>D46+D45+D44+D43+D42</f>
        <v>0</v>
      </c>
      <c r="E47" s="248">
        <f t="shared" si="0"/>
        <v>0</v>
      </c>
      <c r="F47" s="256">
        <f>F46+F45+F44+F43+F42</f>
        <v>0</v>
      </c>
      <c r="G47" s="249">
        <f>IF(ISBLANK(F47),"  ",IF(F76&gt;0,F47/F76,IF(F47&gt;0,1,0)))</f>
        <v>0</v>
      </c>
      <c r="H47" s="254">
        <f>H46+H45+H44+H43+H42</f>
        <v>0</v>
      </c>
      <c r="I47" s="247">
        <f t="shared" si="5"/>
        <v>0</v>
      </c>
      <c r="J47" s="255">
        <f>J46+J45+J44+J43+J42</f>
        <v>0</v>
      </c>
      <c r="K47" s="248">
        <f t="shared" si="6"/>
        <v>0</v>
      </c>
      <c r="L47" s="256">
        <f>L46+L45+L44+L43+L42</f>
        <v>0</v>
      </c>
      <c r="M47" s="249">
        <f>IF(ISBLANK(L47),"  ",IF(L76&gt;0,L47/L76,IF(L47&gt;0,1,0)))</f>
        <v>0</v>
      </c>
      <c r="N47" s="43"/>
    </row>
    <row r="48" spans="1:14" s="54" customFormat="1" ht="45">
      <c r="A48" s="257" t="s">
        <v>452</v>
      </c>
      <c r="B48" s="258">
        <f>Revenue!F103</f>
        <v>0</v>
      </c>
      <c r="C48" s="247">
        <f t="shared" si="0"/>
        <v>0</v>
      </c>
      <c r="D48" s="258">
        <f>Revenue!G103</f>
        <v>0</v>
      </c>
      <c r="E48" s="248">
        <f t="shared" si="0"/>
        <v>0</v>
      </c>
      <c r="F48" s="260">
        <f>D48+B48</f>
        <v>0</v>
      </c>
      <c r="G48" s="249">
        <f>IF(ISBLANK(F48),"  ",IF(F76&gt;0,F48/F76,IF(F48&gt;0,1,0)))</f>
        <v>0</v>
      </c>
      <c r="H48" s="258">
        <f>Revenue!J103</f>
        <v>0</v>
      </c>
      <c r="I48" s="247">
        <f t="shared" si="5"/>
        <v>0</v>
      </c>
      <c r="J48" s="258">
        <f>Revenue!K103</f>
        <v>0</v>
      </c>
      <c r="K48" s="248">
        <f t="shared" si="6"/>
        <v>0</v>
      </c>
      <c r="L48" s="260">
        <f>J48+H48</f>
        <v>0</v>
      </c>
      <c r="M48" s="249">
        <f>IF(ISBLANK(L48),"  ",IF(L76&gt;0,L48/L76,IF(L48&gt;0,1,0)))</f>
        <v>0</v>
      </c>
      <c r="N48" s="43"/>
    </row>
    <row r="49" spans="1:14" ht="45">
      <c r="A49" s="196" t="s">
        <v>227</v>
      </c>
      <c r="B49" s="261"/>
      <c r="C49" s="262" t="s">
        <v>127</v>
      </c>
      <c r="D49" s="229"/>
      <c r="E49" s="263" t="s">
        <v>127</v>
      </c>
      <c r="F49" s="219"/>
      <c r="G49" s="264" t="s">
        <v>127</v>
      </c>
      <c r="H49" s="261"/>
      <c r="I49" s="262" t="s">
        <v>127</v>
      </c>
      <c r="J49" s="229"/>
      <c r="K49" s="263" t="s">
        <v>127</v>
      </c>
      <c r="L49" s="219"/>
      <c r="M49" s="264" t="s">
        <v>127</v>
      </c>
      <c r="N49" s="122"/>
    </row>
    <row r="50" spans="1:14" ht="44.25">
      <c r="A50" s="193" t="s">
        <v>259</v>
      </c>
      <c r="B50" s="261">
        <f>Revenue!F7</f>
        <v>0</v>
      </c>
      <c r="C50" s="223">
        <f t="shared" si="0"/>
        <v>0</v>
      </c>
      <c r="D50" s="229">
        <f>Revenue!G7</f>
        <v>0</v>
      </c>
      <c r="E50" s="225">
        <f t="shared" si="0"/>
        <v>0</v>
      </c>
      <c r="F50" s="265">
        <f aca="true" t="shared" si="7" ref="F50:F55">D50+B50</f>
        <v>0</v>
      </c>
      <c r="G50" s="227">
        <f>IF(ISBLANK(F50),"  ",IF(F76&gt;0,F50/F76,IF(F50&gt;0,1,0)))</f>
        <v>0</v>
      </c>
      <c r="H50" s="261">
        <f>Revenue!J7</f>
        <v>0</v>
      </c>
      <c r="I50" s="223">
        <f aca="true" t="shared" si="8" ref="I50:I67">IF(ISBLANK(H50),"  ",IF(L50&gt;0,H50/L50,IF(H50&gt;0,1,0)))</f>
        <v>0</v>
      </c>
      <c r="J50" s="229">
        <f>Revenue!K7</f>
        <v>0</v>
      </c>
      <c r="K50" s="225">
        <f aca="true" t="shared" si="9" ref="K50:K67">IF(ISBLANK(J50),"  ",IF(L50&gt;0,J50/L50,IF(J50&gt;0,1,0)))</f>
        <v>0</v>
      </c>
      <c r="L50" s="265">
        <f aca="true" t="shared" si="10" ref="L50:L55">J50+H50</f>
        <v>0</v>
      </c>
      <c r="M50" s="227">
        <f>IF(ISBLANK(L50),"  ",IF(L76&gt;0,L50/L76,IF(L50&gt;0,1,0)))</f>
        <v>0</v>
      </c>
      <c r="N50" s="122"/>
    </row>
    <row r="51" spans="1:14" ht="44.25">
      <c r="A51" s="212" t="s">
        <v>260</v>
      </c>
      <c r="B51" s="232">
        <f>Revenue!F19</f>
        <v>0</v>
      </c>
      <c r="C51" s="228">
        <f t="shared" si="0"/>
        <v>0</v>
      </c>
      <c r="D51" s="234">
        <f>Revenue!G19</f>
        <v>0</v>
      </c>
      <c r="E51" s="230">
        <f t="shared" si="0"/>
        <v>0</v>
      </c>
      <c r="F51" s="266">
        <f t="shared" si="7"/>
        <v>0</v>
      </c>
      <c r="G51" s="231">
        <f>IF(ISBLANK(F51),"  ",IF(F76&gt;0,F51/F76,IF(F51&gt;0,1,0)))</f>
        <v>0</v>
      </c>
      <c r="H51" s="232">
        <f>Revenue!J19</f>
        <v>0</v>
      </c>
      <c r="I51" s="228">
        <f t="shared" si="8"/>
        <v>0</v>
      </c>
      <c r="J51" s="234">
        <f>Revenue!K19</f>
        <v>0</v>
      </c>
      <c r="K51" s="230">
        <f t="shared" si="9"/>
        <v>0</v>
      </c>
      <c r="L51" s="266">
        <f t="shared" si="10"/>
        <v>0</v>
      </c>
      <c r="M51" s="231">
        <f>IF(ISBLANK(L51),"  ",IF(L76&gt;0,L51/L76,IF(L51&gt;0,1,0)))</f>
        <v>0</v>
      </c>
      <c r="N51" s="122"/>
    </row>
    <row r="52" spans="1:14" ht="44.25">
      <c r="A52" s="267" t="s">
        <v>261</v>
      </c>
      <c r="B52" s="268">
        <f>Revenue!F9</f>
        <v>0</v>
      </c>
      <c r="C52" s="228">
        <f t="shared" si="0"/>
        <v>0</v>
      </c>
      <c r="D52" s="269">
        <f>Revenue!G9</f>
        <v>0</v>
      </c>
      <c r="E52" s="230">
        <f t="shared" si="0"/>
        <v>0</v>
      </c>
      <c r="F52" s="270">
        <f t="shared" si="7"/>
        <v>0</v>
      </c>
      <c r="G52" s="231">
        <f>IF(ISBLANK(F52),"  ",IF(F76&gt;0,F52/F76,IF(F52&gt;0,1,0)))</f>
        <v>0</v>
      </c>
      <c r="H52" s="268">
        <f>Revenue!J9</f>
        <v>0</v>
      </c>
      <c r="I52" s="228">
        <f t="shared" si="8"/>
        <v>0</v>
      </c>
      <c r="J52" s="269">
        <f>Revenue!K9</f>
        <v>0</v>
      </c>
      <c r="K52" s="230">
        <f t="shared" si="9"/>
        <v>0</v>
      </c>
      <c r="L52" s="270">
        <f t="shared" si="10"/>
        <v>0</v>
      </c>
      <c r="M52" s="231">
        <f>IF(ISBLANK(L52),"  ",IF(L76&gt;0,L52/L76,IF(L52&gt;0,1,0)))</f>
        <v>0</v>
      </c>
      <c r="N52" s="122"/>
    </row>
    <row r="53" spans="1:14" ht="44.25">
      <c r="A53" s="267" t="s">
        <v>262</v>
      </c>
      <c r="B53" s="268">
        <f>Revenue!F10</f>
        <v>0</v>
      </c>
      <c r="C53" s="228">
        <f t="shared" si="0"/>
        <v>0</v>
      </c>
      <c r="D53" s="269">
        <f>Revenue!G10</f>
        <v>0</v>
      </c>
      <c r="E53" s="230">
        <f t="shared" si="0"/>
        <v>0</v>
      </c>
      <c r="F53" s="270">
        <f t="shared" si="7"/>
        <v>0</v>
      </c>
      <c r="G53" s="231">
        <f>IF(ISBLANK(F53),"  ",IF(F76&gt;0,F53/F76,IF(F53&gt;0,1,0)))</f>
        <v>0</v>
      </c>
      <c r="H53" s="268">
        <f>Revenue!J10</f>
        <v>0</v>
      </c>
      <c r="I53" s="228">
        <f t="shared" si="8"/>
        <v>0</v>
      </c>
      <c r="J53" s="269">
        <f>Revenue!K10</f>
        <v>0</v>
      </c>
      <c r="K53" s="230">
        <f t="shared" si="9"/>
        <v>0</v>
      </c>
      <c r="L53" s="270">
        <f t="shared" si="10"/>
        <v>0</v>
      </c>
      <c r="M53" s="231">
        <f>IF(ISBLANK(L53),"  ",IF(L76&gt;0,L53/L76,IF(L53&gt;0,1,0)))</f>
        <v>0</v>
      </c>
      <c r="N53" s="122"/>
    </row>
    <row r="54" spans="1:14" ht="44.25">
      <c r="A54" s="267" t="s">
        <v>450</v>
      </c>
      <c r="B54" s="268">
        <v>0</v>
      </c>
      <c r="C54" s="228">
        <f>IF(ISBLANK(B54),"  ",IF(F54&gt;0,B54/F54,IF(B54&gt;0,1,0)))</f>
        <v>0</v>
      </c>
      <c r="D54" s="269">
        <f>Athletics!U13</f>
        <v>0</v>
      </c>
      <c r="E54" s="230">
        <f>IF(ISBLANK(D54),"  ",IF(H54&gt;0,D54/H54,IF(D54&gt;0,1,0)))</f>
        <v>0</v>
      </c>
      <c r="F54" s="270">
        <f t="shared" si="7"/>
        <v>0</v>
      </c>
      <c r="G54" s="231">
        <f>IF(ISBLANK(F54),"  ",IF(F78&gt;0,F54/F78,IF(F54&gt;0,1,0)))</f>
        <v>0</v>
      </c>
      <c r="H54" s="268">
        <v>0</v>
      </c>
      <c r="I54" s="228">
        <f>IF(ISBLANK(H54),"  ",IF(L54&gt;0,H54/L54,IF(H54&gt;0,1,0)))</f>
        <v>0</v>
      </c>
      <c r="J54" s="269">
        <f>Athletics!W13</f>
        <v>0</v>
      </c>
      <c r="K54" s="230">
        <f>IF(ISBLANK(J54),"  ",IF(L54&gt;0,J54/L54,IF(J54&gt;0,1,0)))</f>
        <v>0</v>
      </c>
      <c r="L54" s="270">
        <f t="shared" si="10"/>
        <v>0</v>
      </c>
      <c r="M54" s="231">
        <f>IF(ISBLANK(L54),"  ",IF(L78&gt;0,L54/L78,IF(L54&gt;0,1,0)))</f>
        <v>0</v>
      </c>
      <c r="N54" s="122"/>
    </row>
    <row r="55" spans="1:14" ht="44.25">
      <c r="A55" s="212" t="s">
        <v>269</v>
      </c>
      <c r="B55" s="232">
        <f>Revenue!F11+Revenue!F12+Revenue!F14+Revenue!F15+Revenue!F17+Revenue!F18+Revenue!F22+Revenue!F23+Revenue!F13+Revenue!F16</f>
        <v>0</v>
      </c>
      <c r="C55" s="228">
        <f t="shared" si="0"/>
        <v>0</v>
      </c>
      <c r="D55" s="234">
        <f>Revenue!G11+Revenue!G12+Revenue!G14+Revenue!G15+Revenue!G17+Revenue!G18+Revenue!G22+Revenue!G23+Revenue!G13+Revenue!G16</f>
        <v>0</v>
      </c>
      <c r="E55" s="230">
        <f t="shared" si="0"/>
        <v>0</v>
      </c>
      <c r="F55" s="266">
        <f t="shared" si="7"/>
        <v>0</v>
      </c>
      <c r="G55" s="231">
        <f>IF(ISBLANK(F55),"  ",IF(F76&gt;0,F55/F76,IF(F55&gt;0,1,0)))</f>
        <v>0</v>
      </c>
      <c r="H55" s="232">
        <f>Revenue!J11+Revenue!J12+Revenue!J14+Revenue!J15+Revenue!J17+Revenue!J18+Revenue!J22+Revenue!J23+Revenue!J13+Revenue!J16</f>
        <v>0</v>
      </c>
      <c r="I55" s="228">
        <f t="shared" si="8"/>
        <v>0</v>
      </c>
      <c r="J55" s="234">
        <f>Revenue!K11+Revenue!K12+Revenue!K14+Revenue!K15+Revenue!K17+Revenue!K18+Revenue!K22+Revenue!K23+Revenue!K13+Revenue!K16</f>
        <v>0</v>
      </c>
      <c r="K55" s="230">
        <f t="shared" si="9"/>
        <v>0</v>
      </c>
      <c r="L55" s="266">
        <f t="shared" si="10"/>
        <v>0</v>
      </c>
      <c r="M55" s="231">
        <f>IF(ISBLANK(L55),"  ",IF(L76&gt;0,L55/L76,IF(L55&gt;0,1,0)))</f>
        <v>0</v>
      </c>
      <c r="N55" s="122"/>
    </row>
    <row r="56" spans="1:14" s="54" customFormat="1" ht="45">
      <c r="A56" s="257" t="s">
        <v>232</v>
      </c>
      <c r="B56" s="271">
        <f>B55+B53+B52+B51+B50</f>
        <v>0</v>
      </c>
      <c r="C56" s="247">
        <f t="shared" si="0"/>
        <v>0</v>
      </c>
      <c r="D56" s="255">
        <f>D55+D53+D52+D51+D50+D54</f>
        <v>0</v>
      </c>
      <c r="E56" s="248">
        <f t="shared" si="0"/>
        <v>0</v>
      </c>
      <c r="F56" s="272">
        <f>F55+F53+F52+F51+F50+F54</f>
        <v>0</v>
      </c>
      <c r="G56" s="249">
        <f>IF(ISBLANK(F56),"  ",IF(F76&gt;0,F56/F76,IF(F56&gt;0,1,0)))</f>
        <v>0</v>
      </c>
      <c r="H56" s="271">
        <f>H55+H53+H52+H51+H50</f>
        <v>0</v>
      </c>
      <c r="I56" s="247">
        <f t="shared" si="8"/>
        <v>0</v>
      </c>
      <c r="J56" s="255">
        <f>J55+J53+J52+J51+J50+J54</f>
        <v>0</v>
      </c>
      <c r="K56" s="248">
        <f t="shared" si="9"/>
        <v>0</v>
      </c>
      <c r="L56" s="272">
        <f>L55+L53+L52+L51+L50+L54</f>
        <v>0</v>
      </c>
      <c r="M56" s="249">
        <f>IF(ISBLANK(L56),"  ",IF(L76&gt;0,L56/L76,IF(L56&gt;0,1,0)))</f>
        <v>0</v>
      </c>
      <c r="N56" s="43"/>
    </row>
    <row r="57" spans="1:14" ht="44.25">
      <c r="A57" s="222" t="s">
        <v>233</v>
      </c>
      <c r="B57" s="273">
        <f>Revenue!F26</f>
        <v>0</v>
      </c>
      <c r="C57" s="228">
        <f t="shared" si="0"/>
        <v>0</v>
      </c>
      <c r="D57" s="274">
        <f>Revenue!G26</f>
        <v>0</v>
      </c>
      <c r="E57" s="230">
        <f t="shared" si="0"/>
        <v>0</v>
      </c>
      <c r="F57" s="275">
        <f aca="true" t="shared" si="11" ref="F57:F66">D57+B57</f>
        <v>0</v>
      </c>
      <c r="G57" s="231">
        <f>IF(ISBLANK(F57),"  ",IF(F76&gt;0,F57/F76,IF(F57&gt;0,1,0)))</f>
        <v>0</v>
      </c>
      <c r="H57" s="273">
        <f>Revenue!J26</f>
        <v>0</v>
      </c>
      <c r="I57" s="228">
        <f t="shared" si="8"/>
        <v>0</v>
      </c>
      <c r="J57" s="274">
        <f>Revenue!K26</f>
        <v>0</v>
      </c>
      <c r="K57" s="230">
        <f t="shared" si="9"/>
        <v>0</v>
      </c>
      <c r="L57" s="275">
        <f aca="true" t="shared" si="12" ref="L57:L66">J57+H57</f>
        <v>0</v>
      </c>
      <c r="M57" s="231">
        <f>IF(ISBLANK(L57),"  ",IF(L76&gt;0,L57/L76,IF(L57&gt;0,1,0)))</f>
        <v>0</v>
      </c>
      <c r="N57" s="122"/>
    </row>
    <row r="58" spans="1:14" ht="44.25">
      <c r="A58" s="276" t="s">
        <v>263</v>
      </c>
      <c r="B58" s="213">
        <f>Revenue!F27</f>
        <v>0</v>
      </c>
      <c r="C58" s="228">
        <f t="shared" si="0"/>
        <v>0</v>
      </c>
      <c r="D58" s="234">
        <f>Revenue!G27</f>
        <v>0</v>
      </c>
      <c r="E58" s="230">
        <f t="shared" si="0"/>
        <v>0</v>
      </c>
      <c r="F58" s="215">
        <f t="shared" si="11"/>
        <v>0</v>
      </c>
      <c r="G58" s="231">
        <f>IF(ISBLANK(F58),"  ",IF(F76&gt;0,F58/F76,IF(F58&gt;0,1,0)))</f>
        <v>0</v>
      </c>
      <c r="H58" s="213">
        <f>Revenue!J27</f>
        <v>0</v>
      </c>
      <c r="I58" s="228">
        <f t="shared" si="8"/>
        <v>0</v>
      </c>
      <c r="J58" s="234">
        <f>Revenue!K27</f>
        <v>0</v>
      </c>
      <c r="K58" s="230">
        <f t="shared" si="9"/>
        <v>0</v>
      </c>
      <c r="L58" s="215">
        <f t="shared" si="12"/>
        <v>0</v>
      </c>
      <c r="M58" s="231">
        <f>IF(ISBLANK(L58),"  ",IF(L76&gt;0,L58/L76,IF(L58&gt;0,1,0)))</f>
        <v>0</v>
      </c>
      <c r="N58" s="122"/>
    </row>
    <row r="59" spans="1:14" ht="44.25">
      <c r="A59" s="253" t="s">
        <v>234</v>
      </c>
      <c r="B59" s="213">
        <f>Revenue!F28</f>
        <v>0</v>
      </c>
      <c r="C59" s="228">
        <f t="shared" si="0"/>
        <v>0</v>
      </c>
      <c r="D59" s="234">
        <f>Revenue!G28</f>
        <v>0</v>
      </c>
      <c r="E59" s="230">
        <f t="shared" si="0"/>
        <v>0</v>
      </c>
      <c r="F59" s="215">
        <f t="shared" si="11"/>
        <v>0</v>
      </c>
      <c r="G59" s="231">
        <f>IF(ISBLANK(F59),"  ",IF(F76&gt;0,F59/F76,IF(F59&gt;0,1,0)))</f>
        <v>0</v>
      </c>
      <c r="H59" s="213">
        <f>Revenue!J28</f>
        <v>0</v>
      </c>
      <c r="I59" s="228">
        <f t="shared" si="8"/>
        <v>0</v>
      </c>
      <c r="J59" s="234">
        <f>Revenue!K28</f>
        <v>0</v>
      </c>
      <c r="K59" s="230">
        <f t="shared" si="9"/>
        <v>0</v>
      </c>
      <c r="L59" s="215">
        <f t="shared" si="12"/>
        <v>0</v>
      </c>
      <c r="M59" s="231">
        <f>IF(ISBLANK(L59),"  ",IF(L76&gt;0,L59/L76,IF(L59&gt;0,1,0)))</f>
        <v>0</v>
      </c>
      <c r="N59" s="122"/>
    </row>
    <row r="60" spans="1:14" ht="44.25">
      <c r="A60" s="252" t="s">
        <v>235</v>
      </c>
      <c r="B60" s="243">
        <f>Revenue!F68</f>
        <v>0</v>
      </c>
      <c r="C60" s="228">
        <f t="shared" si="0"/>
        <v>0</v>
      </c>
      <c r="D60" s="244">
        <f>Revenue!G68</f>
        <v>0</v>
      </c>
      <c r="E60" s="230">
        <f t="shared" si="0"/>
        <v>0</v>
      </c>
      <c r="F60" s="245">
        <f t="shared" si="11"/>
        <v>0</v>
      </c>
      <c r="G60" s="231">
        <f>IF(ISBLANK(F60),"  ",IF(F76&gt;0,F60/F76,IF(F60&gt;0,1,0)))</f>
        <v>0</v>
      </c>
      <c r="H60" s="243">
        <f>Revenue!J68</f>
        <v>0</v>
      </c>
      <c r="I60" s="228">
        <f t="shared" si="8"/>
        <v>0</v>
      </c>
      <c r="J60" s="244">
        <f>Revenue!K68</f>
        <v>0</v>
      </c>
      <c r="K60" s="230">
        <f t="shared" si="9"/>
        <v>0</v>
      </c>
      <c r="L60" s="245">
        <f t="shared" si="12"/>
        <v>0</v>
      </c>
      <c r="M60" s="231">
        <f>IF(ISBLANK(L60),"  ",IF(L76&gt;0,L60/L76,IF(L60&gt;0,1,0)))</f>
        <v>0</v>
      </c>
      <c r="N60" s="122"/>
    </row>
    <row r="61" spans="1:14" ht="44.25">
      <c r="A61" s="277" t="s">
        <v>236</v>
      </c>
      <c r="B61" s="213">
        <f>Revenue!F29</f>
        <v>0</v>
      </c>
      <c r="C61" s="228">
        <f t="shared" si="0"/>
        <v>0</v>
      </c>
      <c r="D61" s="234">
        <f>Revenue!G29</f>
        <v>0</v>
      </c>
      <c r="E61" s="230">
        <f t="shared" si="0"/>
        <v>0</v>
      </c>
      <c r="F61" s="215">
        <f t="shared" si="11"/>
        <v>0</v>
      </c>
      <c r="G61" s="231">
        <f>IF(ISBLANK(F61),"  ",IF(F76&gt;0,F61/F76,IF(F61&gt;0,1,0)))</f>
        <v>0</v>
      </c>
      <c r="H61" s="213">
        <f>Revenue!J29</f>
        <v>0</v>
      </c>
      <c r="I61" s="228">
        <f t="shared" si="8"/>
        <v>0</v>
      </c>
      <c r="J61" s="234">
        <f>Revenue!K29</f>
        <v>0</v>
      </c>
      <c r="K61" s="230">
        <f t="shared" si="9"/>
        <v>0</v>
      </c>
      <c r="L61" s="215">
        <f t="shared" si="12"/>
        <v>0</v>
      </c>
      <c r="M61" s="231">
        <f>IF(ISBLANK(L61),"  ",IF(L76&gt;0,L61/L76,IF(L61&gt;0,1,0)))</f>
        <v>0</v>
      </c>
      <c r="N61" s="122"/>
    </row>
    <row r="62" spans="1:14" ht="44.25">
      <c r="A62" s="277" t="s">
        <v>237</v>
      </c>
      <c r="B62" s="213">
        <v>0</v>
      </c>
      <c r="C62" s="228">
        <f t="shared" si="0"/>
        <v>0</v>
      </c>
      <c r="D62" s="234">
        <f>Athletics!U24-Athletics!U21-Athletics!U13-Athletics!U23</f>
        <v>0</v>
      </c>
      <c r="E62" s="230">
        <f t="shared" si="0"/>
        <v>0</v>
      </c>
      <c r="F62" s="215">
        <f t="shared" si="11"/>
        <v>0</v>
      </c>
      <c r="G62" s="231">
        <f>IF(ISBLANK(F62),"  ",IF(F76&gt;0,F62/F76,IF(F62&gt;0,1,0)))</f>
        <v>0</v>
      </c>
      <c r="H62" s="213">
        <v>0</v>
      </c>
      <c r="I62" s="228">
        <f t="shared" si="8"/>
        <v>0</v>
      </c>
      <c r="J62" s="234">
        <f>Athletics!W24-Athletics!W21-Athletics!W13-Athletics!W23</f>
        <v>0</v>
      </c>
      <c r="K62" s="230">
        <f t="shared" si="9"/>
        <v>0</v>
      </c>
      <c r="L62" s="215">
        <f t="shared" si="12"/>
        <v>0</v>
      </c>
      <c r="M62" s="231">
        <f>IF(ISBLANK(L62),"  ",IF(L76&gt;0,L62/L76,IF(L62&gt;0,1,0)))</f>
        <v>0</v>
      </c>
      <c r="N62" s="122"/>
    </row>
    <row r="63" spans="1:14" ht="44.25">
      <c r="A63" s="278" t="s">
        <v>264</v>
      </c>
      <c r="B63" s="213">
        <f>Revenue!F79</f>
        <v>0</v>
      </c>
      <c r="C63" s="228">
        <f t="shared" si="0"/>
        <v>0</v>
      </c>
      <c r="D63" s="234">
        <f>Revenue!G79</f>
        <v>0</v>
      </c>
      <c r="E63" s="230">
        <f t="shared" si="0"/>
        <v>0</v>
      </c>
      <c r="F63" s="215">
        <f t="shared" si="11"/>
        <v>0</v>
      </c>
      <c r="G63" s="231">
        <f>IF(ISBLANK(F63),"  ",IF(F76&gt;0,F63/F76,IF(F63&gt;0,1,0)))</f>
        <v>0</v>
      </c>
      <c r="H63" s="213">
        <f>Revenue!J79</f>
        <v>0</v>
      </c>
      <c r="I63" s="228">
        <f t="shared" si="8"/>
        <v>0</v>
      </c>
      <c r="J63" s="234">
        <f>Revenue!K79</f>
        <v>0</v>
      </c>
      <c r="K63" s="230">
        <f t="shared" si="9"/>
        <v>0</v>
      </c>
      <c r="L63" s="215">
        <f t="shared" si="12"/>
        <v>0</v>
      </c>
      <c r="M63" s="231">
        <f>IF(ISBLANK(L63),"  ",IF(L76&gt;0,L63/L76,IF(L63&gt;0,1,0)))</f>
        <v>0</v>
      </c>
      <c r="N63" s="122"/>
    </row>
    <row r="64" spans="1:14" ht="44.25">
      <c r="A64" s="278" t="s">
        <v>265</v>
      </c>
      <c r="B64" s="213">
        <f>Revenue!F73</f>
        <v>0</v>
      </c>
      <c r="C64" s="228">
        <f t="shared" si="0"/>
        <v>0</v>
      </c>
      <c r="D64" s="234">
        <f>Revenue!G73</f>
        <v>0</v>
      </c>
      <c r="E64" s="230">
        <f t="shared" si="0"/>
        <v>0</v>
      </c>
      <c r="F64" s="215">
        <f t="shared" si="11"/>
        <v>0</v>
      </c>
      <c r="G64" s="231">
        <f>IF(ISBLANK(F64),"  ",IF(F76&gt;0,F64/F76,IF(F64&gt;0,1,0)))</f>
        <v>0</v>
      </c>
      <c r="H64" s="213">
        <f>Revenue!J73</f>
        <v>0</v>
      </c>
      <c r="I64" s="228">
        <f t="shared" si="8"/>
        <v>0</v>
      </c>
      <c r="J64" s="234">
        <f>Revenue!K73</f>
        <v>0</v>
      </c>
      <c r="K64" s="230">
        <f t="shared" si="9"/>
        <v>0</v>
      </c>
      <c r="L64" s="215">
        <f t="shared" si="12"/>
        <v>0</v>
      </c>
      <c r="M64" s="231">
        <f>IF(ISBLANK(L64),"  ",IF(L76&gt;0,L64/L76,IF(L64&gt;0,1,0)))</f>
        <v>0</v>
      </c>
      <c r="N64" s="122"/>
    </row>
    <row r="65" spans="1:14" ht="44.25">
      <c r="A65" s="253" t="s">
        <v>266</v>
      </c>
      <c r="B65" s="213">
        <f>Revenue!F70+Revenue!F69</f>
        <v>0</v>
      </c>
      <c r="C65" s="228">
        <f t="shared" si="0"/>
        <v>0</v>
      </c>
      <c r="D65" s="234">
        <f>Revenue!G70+Revenue!G69</f>
        <v>0</v>
      </c>
      <c r="E65" s="230">
        <f t="shared" si="0"/>
        <v>0</v>
      </c>
      <c r="F65" s="215">
        <f t="shared" si="11"/>
        <v>0</v>
      </c>
      <c r="G65" s="231">
        <f>IF(ISBLANK(F65),"  ",IF(F76&gt;0,F65/F76,IF(F65&gt;0,1,0)))</f>
        <v>0</v>
      </c>
      <c r="H65" s="213">
        <f>Revenue!J70+Revenue!J69</f>
        <v>0</v>
      </c>
      <c r="I65" s="228">
        <f t="shared" si="8"/>
        <v>0</v>
      </c>
      <c r="J65" s="234">
        <f>Revenue!K70+Revenue!K69</f>
        <v>0</v>
      </c>
      <c r="K65" s="230">
        <f t="shared" si="9"/>
        <v>0</v>
      </c>
      <c r="L65" s="215">
        <f t="shared" si="12"/>
        <v>0</v>
      </c>
      <c r="M65" s="231">
        <f>IF(ISBLANK(L65),"  ",IF(L76&gt;0,L65/L76,IF(L65&gt;0,1,0)))</f>
        <v>0</v>
      </c>
      <c r="N65" s="122"/>
    </row>
    <row r="66" spans="1:14" ht="44.25">
      <c r="A66" s="252" t="s">
        <v>238</v>
      </c>
      <c r="B66" s="213">
        <f>Revenue!F30</f>
        <v>0</v>
      </c>
      <c r="C66" s="228">
        <f t="shared" si="0"/>
        <v>0</v>
      </c>
      <c r="D66" s="234">
        <f>Revenue!G30</f>
        <v>0</v>
      </c>
      <c r="E66" s="230">
        <f t="shared" si="0"/>
        <v>0</v>
      </c>
      <c r="F66" s="215">
        <f t="shared" si="11"/>
        <v>0</v>
      </c>
      <c r="G66" s="231">
        <f>IF(ISBLANK(F66),"  ",IF(F76&gt;0,F66/F76,IF(F66&gt;0,1,0)))</f>
        <v>0</v>
      </c>
      <c r="H66" s="213">
        <f>Revenue!J30</f>
        <v>0</v>
      </c>
      <c r="I66" s="228">
        <f t="shared" si="8"/>
        <v>0</v>
      </c>
      <c r="J66" s="234">
        <f>Revenue!K30</f>
        <v>0</v>
      </c>
      <c r="K66" s="230">
        <f t="shared" si="9"/>
        <v>0</v>
      </c>
      <c r="L66" s="215">
        <f t="shared" si="12"/>
        <v>0</v>
      </c>
      <c r="M66" s="231">
        <f>IF(ISBLANK(L66),"  ",IF(L76&gt;0,L66/L76,IF(L66&gt;0,1,0)))</f>
        <v>0</v>
      </c>
      <c r="N66" s="122"/>
    </row>
    <row r="67" spans="1:14" s="54" customFormat="1" ht="45">
      <c r="A67" s="279" t="s">
        <v>239</v>
      </c>
      <c r="B67" s="254">
        <f>B66+B65+B64+B63+B62+B61+B60+B59+B58+B57+B56</f>
        <v>0</v>
      </c>
      <c r="C67" s="247">
        <f t="shared" si="0"/>
        <v>0</v>
      </c>
      <c r="D67" s="255">
        <f>D66+D65+D64+D63+D62+D61+D60+D59+D58+D57+D56</f>
        <v>0</v>
      </c>
      <c r="E67" s="248">
        <f t="shared" si="0"/>
        <v>0</v>
      </c>
      <c r="F67" s="254">
        <f>F66+F65+F64+F63+F62+F61+F60+F59+F58+F57+F56</f>
        <v>0</v>
      </c>
      <c r="G67" s="249">
        <f>IF(ISBLANK(F67),"  ",IF(F76&gt;0,F67/F76,IF(F67&gt;0,1,0)))</f>
        <v>0</v>
      </c>
      <c r="H67" s="254">
        <f>H66+H65+H64+H63+H62+H61+H60+H59+H58+H57+H56</f>
        <v>0</v>
      </c>
      <c r="I67" s="247">
        <f t="shared" si="8"/>
        <v>0</v>
      </c>
      <c r="J67" s="255">
        <f>J66+J65+J64+J63+J62+J61+J60+J59+J58+J57+J56</f>
        <v>0</v>
      </c>
      <c r="K67" s="248">
        <f t="shared" si="9"/>
        <v>0</v>
      </c>
      <c r="L67" s="254">
        <f>L66+L65+L64+L63+L62+L61+L60+L59+L58+L57+L56</f>
        <v>0</v>
      </c>
      <c r="M67" s="249">
        <f>IF(ISBLANK(L67),"  ",IF(L76&gt;0,L67/L76,IF(L67&gt;0,1,0)))</f>
        <v>0</v>
      </c>
      <c r="N67" s="43"/>
    </row>
    <row r="68" spans="1:13" ht="45">
      <c r="A68" s="196" t="s">
        <v>240</v>
      </c>
      <c r="B68" s="232"/>
      <c r="C68" s="233" t="s">
        <v>127</v>
      </c>
      <c r="D68" s="234"/>
      <c r="E68" s="235" t="s">
        <v>127</v>
      </c>
      <c r="F68" s="215"/>
      <c r="G68" s="236" t="s">
        <v>127</v>
      </c>
      <c r="H68" s="232"/>
      <c r="I68" s="233" t="s">
        <v>127</v>
      </c>
      <c r="J68" s="234"/>
      <c r="K68" s="235" t="s">
        <v>127</v>
      </c>
      <c r="L68" s="215"/>
      <c r="M68" s="236" t="s">
        <v>127</v>
      </c>
    </row>
    <row r="69" spans="1:13" ht="44.25">
      <c r="A69" s="280" t="s">
        <v>241</v>
      </c>
      <c r="B69" s="181">
        <f>Revenue!F59</f>
        <v>0</v>
      </c>
      <c r="C69" s="223">
        <f t="shared" si="0"/>
        <v>0</v>
      </c>
      <c r="D69" s="229">
        <f>Revenue!G59</f>
        <v>0</v>
      </c>
      <c r="E69" s="225">
        <f t="shared" si="0"/>
        <v>0</v>
      </c>
      <c r="F69" s="238">
        <f>D69+B69</f>
        <v>0</v>
      </c>
      <c r="G69" s="227">
        <f>IF(ISBLANK(F69),"  ",IF(F76&gt;0,F69/F76,IF(F69&gt;0,1,0)))</f>
        <v>0</v>
      </c>
      <c r="H69" s="181">
        <f>Revenue!J59</f>
        <v>0</v>
      </c>
      <c r="I69" s="223">
        <f>IF(ISBLANK(H69),"  ",IF(L69&gt;0,H69/L69,IF(H69&gt;0,1,0)))</f>
        <v>0</v>
      </c>
      <c r="J69" s="229">
        <f>Revenue!K59</f>
        <v>0</v>
      </c>
      <c r="K69" s="225">
        <f>IF(ISBLANK(J69),"  ",IF(L69&gt;0,J69/L69,IF(J69&gt;0,1,0)))</f>
        <v>0</v>
      </c>
      <c r="L69" s="238">
        <f>J69+H69</f>
        <v>0</v>
      </c>
      <c r="M69" s="227">
        <f>IF(ISBLANK(L69),"  ",IF(L76&gt;0,L69/L76,IF(L69&gt;0,1,0)))</f>
        <v>0</v>
      </c>
    </row>
    <row r="70" spans="1:13" ht="44.25">
      <c r="A70" s="212" t="s">
        <v>242</v>
      </c>
      <c r="B70" s="213">
        <f>Revenue!F60</f>
        <v>0</v>
      </c>
      <c r="C70" s="228">
        <f t="shared" si="0"/>
        <v>0</v>
      </c>
      <c r="D70" s="234">
        <f>Revenue!G60</f>
        <v>0</v>
      </c>
      <c r="E70" s="230">
        <f t="shared" si="0"/>
        <v>0</v>
      </c>
      <c r="F70" s="215">
        <f>D70+B70</f>
        <v>0</v>
      </c>
      <c r="G70" s="231">
        <f>IF(ISBLANK(F70),"  ",IF(F76&gt;0,F70/F76,IF(F70&gt;0,1,0)))</f>
        <v>0</v>
      </c>
      <c r="H70" s="213">
        <f>Revenue!J60</f>
        <v>0</v>
      </c>
      <c r="I70" s="228">
        <f>IF(ISBLANK(H70),"  ",IF(L70&gt;0,H70/L70,IF(H70&gt;0,1,0)))</f>
        <v>0</v>
      </c>
      <c r="J70" s="234">
        <f>Revenue!K60</f>
        <v>0</v>
      </c>
      <c r="K70" s="230">
        <f>IF(ISBLANK(J70),"  ",IF(L70&gt;0,J70/L70,IF(J70&gt;0,1,0)))</f>
        <v>0</v>
      </c>
      <c r="L70" s="215">
        <f>J70+H70</f>
        <v>0</v>
      </c>
      <c r="M70" s="231">
        <f>IF(ISBLANK(L70),"  ",IF(L76&gt;0,L70/L76,IF(L70&gt;0,1,0)))</f>
        <v>0</v>
      </c>
    </row>
    <row r="71" spans="1:13" ht="45">
      <c r="A71" s="281" t="s">
        <v>243</v>
      </c>
      <c r="B71" s="232"/>
      <c r="C71" s="233" t="s">
        <v>127</v>
      </c>
      <c r="D71" s="234"/>
      <c r="E71" s="235" t="s">
        <v>127</v>
      </c>
      <c r="F71" s="215"/>
      <c r="G71" s="236" t="s">
        <v>127</v>
      </c>
      <c r="H71" s="232"/>
      <c r="I71" s="233" t="s">
        <v>127</v>
      </c>
      <c r="J71" s="234"/>
      <c r="K71" s="235" t="s">
        <v>127</v>
      </c>
      <c r="L71" s="215"/>
      <c r="M71" s="236" t="s">
        <v>127</v>
      </c>
    </row>
    <row r="72" spans="1:13" ht="44.25">
      <c r="A72" s="253" t="s">
        <v>244</v>
      </c>
      <c r="B72" s="181">
        <f>Revenue!F61</f>
        <v>0</v>
      </c>
      <c r="C72" s="223">
        <f t="shared" si="0"/>
        <v>0</v>
      </c>
      <c r="D72" s="229">
        <f>Revenue!G61</f>
        <v>0</v>
      </c>
      <c r="E72" s="225">
        <f t="shared" si="0"/>
        <v>0</v>
      </c>
      <c r="F72" s="238">
        <f>D72+B72</f>
        <v>0</v>
      </c>
      <c r="G72" s="227">
        <f>IF(ISBLANK(F72),"  ",IF(F76&gt;0,F72/F76,IF(F72&gt;0,1,0)))</f>
        <v>0</v>
      </c>
      <c r="H72" s="181">
        <f>Revenue!J61</f>
        <v>0</v>
      </c>
      <c r="I72" s="223">
        <f>IF(ISBLANK(H72),"  ",IF(L72&gt;0,H72/L72,IF(H72&gt;0,1,0)))</f>
        <v>0</v>
      </c>
      <c r="J72" s="229">
        <f>Revenue!K61</f>
        <v>0</v>
      </c>
      <c r="K72" s="225">
        <f>IF(ISBLANK(J72),"  ",IF(L72&gt;0,J72/L72,IF(J72&gt;0,1,0)))</f>
        <v>0</v>
      </c>
      <c r="L72" s="238">
        <f>J72+H72</f>
        <v>0</v>
      </c>
      <c r="M72" s="227">
        <f>IF(ISBLANK(L72),"  ",IF(L76&gt;0,L72/L76,IF(L72&gt;0,1,0)))</f>
        <v>0</v>
      </c>
    </row>
    <row r="73" spans="1:13" ht="44.25">
      <c r="A73" s="212" t="s">
        <v>268</v>
      </c>
      <c r="B73" s="213">
        <f>Revenue!F62+Revenue!F67</f>
        <v>0</v>
      </c>
      <c r="C73" s="228">
        <f t="shared" si="0"/>
        <v>0</v>
      </c>
      <c r="D73" s="234">
        <f>Revenue!G62+Revenue!G67</f>
        <v>0</v>
      </c>
      <c r="E73" s="230">
        <f t="shared" si="0"/>
        <v>0</v>
      </c>
      <c r="F73" s="215">
        <f>D73+B73</f>
        <v>0</v>
      </c>
      <c r="G73" s="231">
        <f>IF(ISBLANK(F73),"  ",IF(F76&gt;0,F73/F76,IF(F73&gt;0,1,0)))</f>
        <v>0</v>
      </c>
      <c r="H73" s="213">
        <f>Revenue!J62+Revenue!J67</f>
        <v>0</v>
      </c>
      <c r="I73" s="228">
        <f>IF(ISBLANK(H73),"  ",IF(L73&gt;0,H73/L73,IF(H73&gt;0,1,0)))</f>
        <v>0</v>
      </c>
      <c r="J73" s="234">
        <f>Revenue!K62+Revenue!K67</f>
        <v>0</v>
      </c>
      <c r="K73" s="230">
        <f>IF(ISBLANK(J73),"  ",IF(L73&gt;0,J73/L73,IF(J73&gt;0,1,0)))</f>
        <v>0</v>
      </c>
      <c r="L73" s="215">
        <f>J73+H73</f>
        <v>0</v>
      </c>
      <c r="M73" s="231">
        <f>IF(ISBLANK(L73),"  ",IF(L76&gt;0,L73/L76,IF(L73&gt;0,1,0)))</f>
        <v>0</v>
      </c>
    </row>
    <row r="74" spans="1:13" s="54" customFormat="1" ht="45">
      <c r="A74" s="250" t="s">
        <v>245</v>
      </c>
      <c r="B74" s="282">
        <f>B73+B72+B70+B69</f>
        <v>0</v>
      </c>
      <c r="C74" s="247">
        <f t="shared" si="0"/>
        <v>0</v>
      </c>
      <c r="D74" s="259">
        <f>D73+D72+D70+D69</f>
        <v>0</v>
      </c>
      <c r="E74" s="248">
        <f t="shared" si="0"/>
        <v>0</v>
      </c>
      <c r="F74" s="272">
        <f>F73+F72+F71+F70+F69</f>
        <v>0</v>
      </c>
      <c r="G74" s="292">
        <f>IF(ISBLANK(F74),"  ",IF(F76&gt;0,F74/F76,IF(F74&gt;0,1,0)))</f>
        <v>0</v>
      </c>
      <c r="H74" s="271">
        <f>H73+H72+H70+H69</f>
        <v>0</v>
      </c>
      <c r="I74" s="293">
        <f>IF(ISBLANK(H74),"  ",IF(L74&gt;0,H74/L74,IF(H74&gt;0,1,0)))</f>
        <v>0</v>
      </c>
      <c r="J74" s="255">
        <f>J73+J72+J70+J69</f>
        <v>0</v>
      </c>
      <c r="K74" s="294">
        <f>IF(ISBLANK(J74),"  ",IF(L74&gt;0,J74/L74,IF(J74&gt;0,1,0)))</f>
        <v>0</v>
      </c>
      <c r="L74" s="272">
        <f>L73+L72+L71+L70+L69</f>
        <v>0</v>
      </c>
      <c r="M74" s="249">
        <f>IF(ISBLANK(L74),"  ",IF(L76&gt;0,L74/L76,IF(L74&gt;0,1,0)))</f>
        <v>0</v>
      </c>
    </row>
    <row r="75" spans="1:13" s="54" customFormat="1" ht="45">
      <c r="A75" s="250" t="s">
        <v>32</v>
      </c>
      <c r="B75" s="282">
        <f>Revenue!F34</f>
        <v>0</v>
      </c>
      <c r="C75" s="248">
        <f t="shared" si="0"/>
        <v>0</v>
      </c>
      <c r="D75" s="258">
        <f>Revenue!G34</f>
        <v>0</v>
      </c>
      <c r="E75" s="248">
        <f t="shared" si="0"/>
        <v>0</v>
      </c>
      <c r="F75" s="295">
        <f>D75+B75</f>
        <v>0</v>
      </c>
      <c r="G75" s="249">
        <f>IF(ISBLANK(F75),"  ",IF(F77&gt;0,F75/F77,IF(F75&gt;0,1,0)))</f>
        <v>0</v>
      </c>
      <c r="H75" s="282">
        <f>Revenue!J34</f>
        <v>0</v>
      </c>
      <c r="I75" s="248">
        <f>IF(ISBLANK(H75),"  ",IF(L75&gt;0,H75/L75,IF(H75&gt;0,1,0)))</f>
        <v>0</v>
      </c>
      <c r="J75" s="258">
        <f>Revenue!K34</f>
        <v>0</v>
      </c>
      <c r="K75" s="248">
        <f>IF(ISBLANK(J75),"  ",IF(L75&gt;0,J75/L75,IF(J75&gt;0,1,0)))</f>
        <v>0</v>
      </c>
      <c r="L75" s="296">
        <f>J75+H75</f>
        <v>0</v>
      </c>
      <c r="M75" s="249">
        <f>IF(ISBLANK(L75),"  ",IF(L77&gt;0,L75/L77,IF(L75&gt;0,1,0)))</f>
        <v>0</v>
      </c>
    </row>
    <row r="76" spans="1:13" s="54" customFormat="1" ht="45.75" thickBot="1">
      <c r="A76" s="284" t="s">
        <v>177</v>
      </c>
      <c r="B76" s="285">
        <f>B74+B67+B47+B40+B48+B75</f>
        <v>0</v>
      </c>
      <c r="C76" s="286">
        <f t="shared" si="0"/>
        <v>0</v>
      </c>
      <c r="D76" s="285">
        <f>D74+D67+D47+D40+D48+D75</f>
        <v>0</v>
      </c>
      <c r="E76" s="287">
        <f>IF(ISBLANK(D76),"  ",IF(F76&gt;0,D76/F76,IF(D76&gt;0,1,0)))</f>
        <v>0</v>
      </c>
      <c r="F76" s="285">
        <f>F74+F67+F47+F40+F48+F75</f>
        <v>0</v>
      </c>
      <c r="G76" s="288">
        <f>IF(ISBLANK(F76),"  ",IF(F76&gt;0,F76/F76,IF(F76&gt;0,1,0)))</f>
        <v>0</v>
      </c>
      <c r="H76" s="285">
        <f>H74+H67+H47+H40+H48+H75</f>
        <v>0</v>
      </c>
      <c r="I76" s="286">
        <f>IF(ISBLANK(H76),"  ",IF(L76&gt;0,H76/L76,IF(H76&gt;0,1,0)))</f>
        <v>0</v>
      </c>
      <c r="J76" s="285">
        <f>J74+J67+J47+J40+J48+J75</f>
        <v>0</v>
      </c>
      <c r="K76" s="287">
        <f>IF(ISBLANK(J76),"  ",IF(L76&gt;0,J76/L76,IF(J76&gt;0,1,0)))</f>
        <v>0</v>
      </c>
      <c r="L76" s="285">
        <f>L74+L67+L47+L40+L48+L75</f>
        <v>0</v>
      </c>
      <c r="M76" s="288">
        <f>IF(ISBLANK(L76),"  ",IF(L76&gt;0,L76/L76,IF(L76&gt;0,1,0)))</f>
        <v>0</v>
      </c>
    </row>
    <row r="77" spans="1:13" ht="2.25" customHeight="1" thickTop="1">
      <c r="A77" s="297"/>
      <c r="B77" s="178"/>
      <c r="C77" s="180"/>
      <c r="D77" s="178"/>
      <c r="E77" s="180"/>
      <c r="F77" s="178"/>
      <c r="G77" s="180"/>
      <c r="H77" s="178"/>
      <c r="I77" s="180"/>
      <c r="J77" s="178"/>
      <c r="K77" s="180"/>
      <c r="L77" s="178"/>
      <c r="M77" s="180"/>
    </row>
    <row r="78" spans="1:13" ht="16.5" customHeight="1" hidden="1">
      <c r="A78" s="180" t="s">
        <v>127</v>
      </c>
      <c r="B78" s="178"/>
      <c r="C78" s="180"/>
      <c r="D78" s="178"/>
      <c r="E78" s="180"/>
      <c r="F78" s="178"/>
      <c r="G78" s="180"/>
      <c r="H78" s="178"/>
      <c r="I78" s="180"/>
      <c r="J78" s="178"/>
      <c r="K78" s="180"/>
      <c r="L78" s="178"/>
      <c r="M78" s="180"/>
    </row>
    <row r="79" spans="1:13" ht="44.25">
      <c r="A79" s="347" t="s">
        <v>267</v>
      </c>
      <c r="B79" s="178"/>
      <c r="C79" s="180"/>
      <c r="D79" s="178"/>
      <c r="E79" s="180"/>
      <c r="F79" s="178"/>
      <c r="G79" s="180"/>
      <c r="H79" s="178"/>
      <c r="I79" s="180"/>
      <c r="J79" s="178"/>
      <c r="K79" s="180"/>
      <c r="L79" s="178"/>
      <c r="M79" s="180"/>
    </row>
    <row r="80" ht="2.25" customHeight="1"/>
    <row r="81" ht="45" customHeight="1">
      <c r="A81" s="348" t="s">
        <v>448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1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30" zoomScaleNormal="30" zoomScalePageLayoutView="0" workbookViewId="0" topLeftCell="A1">
      <selection activeCell="F7" sqref="F7"/>
    </sheetView>
  </sheetViews>
  <sheetFormatPr defaultColWidth="45.57421875" defaultRowHeight="15"/>
  <cols>
    <col min="1" max="1" width="166.28125" style="21" customWidth="1"/>
    <col min="2" max="2" width="56.421875" style="85" customWidth="1"/>
    <col min="3" max="3" width="45.57421875" style="85" customWidth="1"/>
    <col min="4" max="4" width="54.57421875" style="85" customWidth="1"/>
    <col min="5" max="5" width="45.57421875" style="85" customWidth="1"/>
    <col min="6" max="6" width="54.7109375" style="85" customWidth="1"/>
    <col min="7" max="7" width="49.8515625" style="85" customWidth="1"/>
    <col min="8" max="250" width="12.421875" style="21" customWidth="1"/>
    <col min="251" max="251" width="186.7109375" style="21" customWidth="1"/>
    <col min="252" max="252" width="56.421875" style="21" customWidth="1"/>
    <col min="253" max="16384" width="45.57421875" style="21" customWidth="1"/>
  </cols>
  <sheetData>
    <row r="1" spans="1:9" ht="45">
      <c r="A1" s="161" t="s">
        <v>142</v>
      </c>
      <c r="B1" s="178"/>
      <c r="C1" s="178"/>
      <c r="D1" s="178"/>
      <c r="E1" s="183" t="s">
        <v>89</v>
      </c>
      <c r="F1" s="20">
        <f>Revenue!B2</f>
        <v>0</v>
      </c>
      <c r="G1" s="20"/>
      <c r="H1" s="20"/>
      <c r="I1" s="20"/>
    </row>
    <row r="2" spans="1:7" ht="45">
      <c r="A2" s="161" t="s">
        <v>421</v>
      </c>
      <c r="B2" s="178" t="s">
        <v>127</v>
      </c>
      <c r="C2" s="178"/>
      <c r="D2" s="178"/>
      <c r="E2" s="178"/>
      <c r="F2" s="178"/>
      <c r="G2" s="178"/>
    </row>
    <row r="3" spans="1:11" ht="45.75" thickBot="1">
      <c r="A3" s="168" t="s">
        <v>249</v>
      </c>
      <c r="B3" s="186"/>
      <c r="C3" s="186"/>
      <c r="D3" s="186"/>
      <c r="E3" s="186"/>
      <c r="F3" s="186"/>
      <c r="G3" s="186"/>
      <c r="H3" s="53"/>
      <c r="I3" s="53"/>
      <c r="J3" s="53"/>
      <c r="K3" s="53"/>
    </row>
    <row r="4" spans="1:7" ht="45" thickTop="1">
      <c r="A4" s="189"/>
      <c r="B4" s="190"/>
      <c r="C4" s="515"/>
      <c r="D4" s="190"/>
      <c r="E4" s="515"/>
      <c r="F4" s="190" t="s">
        <v>127</v>
      </c>
      <c r="G4" s="515"/>
    </row>
    <row r="5" spans="1:7" ht="44.25">
      <c r="A5" s="193"/>
      <c r="B5" s="181"/>
      <c r="C5" s="516"/>
      <c r="D5" s="181"/>
      <c r="E5" s="516"/>
      <c r="F5" s="181"/>
      <c r="G5" s="516"/>
    </row>
    <row r="6" spans="1:7" ht="45">
      <c r="A6" s="196"/>
      <c r="B6" s="197" t="s">
        <v>481</v>
      </c>
      <c r="C6" s="517"/>
      <c r="D6" s="197" t="s">
        <v>463</v>
      </c>
      <c r="E6" s="517"/>
      <c r="F6" s="197" t="s">
        <v>480</v>
      </c>
      <c r="G6" s="517"/>
    </row>
    <row r="7" spans="1:7" ht="44.25">
      <c r="A7" s="193" t="s">
        <v>127</v>
      </c>
      <c r="B7" s="181" t="s">
        <v>127</v>
      </c>
      <c r="C7" s="516" t="s">
        <v>127</v>
      </c>
      <c r="D7" s="181" t="s">
        <v>127</v>
      </c>
      <c r="E7" s="516" t="s">
        <v>127</v>
      </c>
      <c r="F7" s="181" t="s">
        <v>127</v>
      </c>
      <c r="G7" s="516" t="s">
        <v>127</v>
      </c>
    </row>
    <row r="8" spans="1:7" ht="44.25">
      <c r="A8" s="193" t="s">
        <v>127</v>
      </c>
      <c r="B8" s="181" t="s">
        <v>127</v>
      </c>
      <c r="C8" s="516" t="s">
        <v>127</v>
      </c>
      <c r="D8" s="181" t="s">
        <v>127</v>
      </c>
      <c r="E8" s="516" t="s">
        <v>127</v>
      </c>
      <c r="F8" s="181" t="s">
        <v>127</v>
      </c>
      <c r="G8" s="516" t="s">
        <v>127</v>
      </c>
    </row>
    <row r="9" spans="1:8" ht="45">
      <c r="A9" s="202" t="s">
        <v>127</v>
      </c>
      <c r="B9" s="203" t="s">
        <v>127</v>
      </c>
      <c r="C9" s="518" t="s">
        <v>127</v>
      </c>
      <c r="D9" s="203" t="s">
        <v>127</v>
      </c>
      <c r="E9" s="518" t="s">
        <v>127</v>
      </c>
      <c r="F9" s="203" t="s">
        <v>127</v>
      </c>
      <c r="G9" s="518" t="s">
        <v>127</v>
      </c>
      <c r="H9" s="122"/>
    </row>
    <row r="10" spans="1:8" ht="45">
      <c r="A10" s="207" t="s">
        <v>218</v>
      </c>
      <c r="B10" s="208" t="s">
        <v>251</v>
      </c>
      <c r="C10" s="519" t="s">
        <v>252</v>
      </c>
      <c r="D10" s="208" t="s">
        <v>251</v>
      </c>
      <c r="E10" s="519" t="s">
        <v>252</v>
      </c>
      <c r="F10" s="208" t="s">
        <v>251</v>
      </c>
      <c r="G10" s="519" t="s">
        <v>252</v>
      </c>
      <c r="H10" s="122"/>
    </row>
    <row r="11" spans="1:8" ht="44.25">
      <c r="A11" s="212" t="s">
        <v>253</v>
      </c>
      <c r="B11" s="213" t="s">
        <v>127</v>
      </c>
      <c r="C11" s="520" t="s">
        <v>127</v>
      </c>
      <c r="D11" s="213" t="s">
        <v>127</v>
      </c>
      <c r="E11" s="520" t="s">
        <v>127</v>
      </c>
      <c r="F11" s="213" t="s">
        <v>127</v>
      </c>
      <c r="G11" s="520" t="s">
        <v>127</v>
      </c>
      <c r="H11" s="122"/>
    </row>
    <row r="12" spans="1:8" ht="45">
      <c r="A12" s="196" t="s">
        <v>152</v>
      </c>
      <c r="B12" s="217" t="s">
        <v>127</v>
      </c>
      <c r="C12" s="521"/>
      <c r="D12" s="217" t="s">
        <v>127</v>
      </c>
      <c r="E12" s="521"/>
      <c r="F12" s="217" t="s">
        <v>127</v>
      </c>
      <c r="G12" s="521"/>
      <c r="H12" s="122"/>
    </row>
    <row r="13" spans="1:8" ht="44.25">
      <c r="A13" s="252" t="s">
        <v>432</v>
      </c>
      <c r="B13" s="534"/>
      <c r="C13" s="535"/>
      <c r="D13" s="536"/>
      <c r="E13" s="535"/>
      <c r="F13" s="536"/>
      <c r="G13" s="535"/>
      <c r="H13" s="122"/>
    </row>
    <row r="14" spans="1:8" ht="44.25">
      <c r="A14" s="529" t="s">
        <v>440</v>
      </c>
      <c r="B14" s="243"/>
      <c r="C14" s="522"/>
      <c r="D14" s="243"/>
      <c r="E14" s="522"/>
      <c r="F14" s="243"/>
      <c r="G14" s="522"/>
      <c r="H14" s="122"/>
    </row>
    <row r="15" spans="1:8" ht="44.25">
      <c r="A15" s="529" t="s">
        <v>441</v>
      </c>
      <c r="B15" s="243"/>
      <c r="C15" s="522"/>
      <c r="D15" s="243"/>
      <c r="E15" s="522"/>
      <c r="F15" s="243"/>
      <c r="G15" s="522"/>
      <c r="H15" s="122"/>
    </row>
    <row r="16" spans="1:8" ht="44.25">
      <c r="A16" s="529" t="s">
        <v>439</v>
      </c>
      <c r="B16" s="243"/>
      <c r="C16" s="522"/>
      <c r="D16" s="243"/>
      <c r="E16" s="522"/>
      <c r="F16" s="243"/>
      <c r="G16" s="522"/>
      <c r="H16" s="122"/>
    </row>
    <row r="17" spans="1:8" s="54" customFormat="1" ht="45">
      <c r="A17" s="241" t="s">
        <v>428</v>
      </c>
      <c r="B17" s="246">
        <f aca="true" t="shared" si="0" ref="B17:G17">SUM(B14:B16)</f>
        <v>0</v>
      </c>
      <c r="C17" s="523">
        <f t="shared" si="0"/>
        <v>0</v>
      </c>
      <c r="D17" s="246">
        <f t="shared" si="0"/>
        <v>0</v>
      </c>
      <c r="E17" s="523">
        <f t="shared" si="0"/>
        <v>0</v>
      </c>
      <c r="F17" s="246">
        <f t="shared" si="0"/>
        <v>0</v>
      </c>
      <c r="G17" s="523">
        <f t="shared" si="0"/>
        <v>0</v>
      </c>
      <c r="H17" s="43"/>
    </row>
    <row r="18" spans="1:8" s="54" customFormat="1" ht="45">
      <c r="A18" s="525"/>
      <c r="B18" s="530"/>
      <c r="C18" s="523"/>
      <c r="D18" s="530"/>
      <c r="E18" s="523"/>
      <c r="F18" s="530"/>
      <c r="G18" s="523"/>
      <c r="H18" s="43"/>
    </row>
    <row r="19" spans="1:8" s="54" customFormat="1" ht="45">
      <c r="A19" s="525" t="s">
        <v>221</v>
      </c>
      <c r="B19" s="531"/>
      <c r="C19" s="523"/>
      <c r="D19" s="531"/>
      <c r="E19" s="523"/>
      <c r="F19" s="531"/>
      <c r="G19" s="523"/>
      <c r="H19" s="43"/>
    </row>
    <row r="20" spans="1:8" s="54" customFormat="1" ht="45">
      <c r="A20" s="252" t="s">
        <v>430</v>
      </c>
      <c r="B20" s="243"/>
      <c r="C20" s="522"/>
      <c r="D20" s="243"/>
      <c r="E20" s="522"/>
      <c r="F20" s="243"/>
      <c r="G20" s="522"/>
      <c r="H20" s="43"/>
    </row>
    <row r="21" spans="1:8" s="54" customFormat="1" ht="45">
      <c r="A21" s="529" t="s">
        <v>440</v>
      </c>
      <c r="B21" s="243"/>
      <c r="C21" s="522"/>
      <c r="D21" s="243"/>
      <c r="E21" s="522"/>
      <c r="F21" s="243"/>
      <c r="G21" s="522"/>
      <c r="H21" s="43"/>
    </row>
    <row r="22" spans="1:8" s="54" customFormat="1" ht="45">
      <c r="A22" s="529" t="s">
        <v>441</v>
      </c>
      <c r="B22" s="243"/>
      <c r="C22" s="522"/>
      <c r="D22" s="243"/>
      <c r="E22" s="522"/>
      <c r="F22" s="243"/>
      <c r="G22" s="522"/>
      <c r="H22" s="43"/>
    </row>
    <row r="23" spans="1:8" s="54" customFormat="1" ht="45">
      <c r="A23" s="529" t="s">
        <v>439</v>
      </c>
      <c r="B23" s="243"/>
      <c r="C23" s="522"/>
      <c r="D23" s="243"/>
      <c r="E23" s="522"/>
      <c r="F23" s="243"/>
      <c r="G23" s="522"/>
      <c r="H23" s="43"/>
    </row>
    <row r="24" spans="1:8" s="54" customFormat="1" ht="45">
      <c r="A24" s="257" t="s">
        <v>431</v>
      </c>
      <c r="B24" s="246">
        <f aca="true" t="shared" si="1" ref="B24:G24">SUM(B21:B23)</f>
        <v>0</v>
      </c>
      <c r="C24" s="523">
        <f t="shared" si="1"/>
        <v>0</v>
      </c>
      <c r="D24" s="246">
        <f t="shared" si="1"/>
        <v>0</v>
      </c>
      <c r="E24" s="523">
        <f t="shared" si="1"/>
        <v>0</v>
      </c>
      <c r="F24" s="246">
        <f t="shared" si="1"/>
        <v>0</v>
      </c>
      <c r="G24" s="523">
        <f t="shared" si="1"/>
        <v>0</v>
      </c>
      <c r="H24" s="43"/>
    </row>
    <row r="25" spans="1:8" s="54" customFormat="1" ht="45">
      <c r="A25" s="252" t="s">
        <v>432</v>
      </c>
      <c r="B25" s="246"/>
      <c r="C25" s="523"/>
      <c r="D25" s="246"/>
      <c r="E25" s="523"/>
      <c r="F25" s="246"/>
      <c r="G25" s="523"/>
      <c r="H25" s="43"/>
    </row>
    <row r="26" spans="1:8" s="54" customFormat="1" ht="45">
      <c r="A26" s="529" t="s">
        <v>440</v>
      </c>
      <c r="B26" s="243"/>
      <c r="C26" s="522"/>
      <c r="D26" s="243"/>
      <c r="E26" s="522"/>
      <c r="F26" s="243"/>
      <c r="G26" s="522"/>
      <c r="H26" s="43"/>
    </row>
    <row r="27" spans="1:8" s="54" customFormat="1" ht="45">
      <c r="A27" s="529" t="s">
        <v>441</v>
      </c>
      <c r="B27" s="243"/>
      <c r="C27" s="522"/>
      <c r="D27" s="243"/>
      <c r="E27" s="522"/>
      <c r="F27" s="243"/>
      <c r="G27" s="522"/>
      <c r="H27" s="43"/>
    </row>
    <row r="28" spans="1:8" s="54" customFormat="1" ht="45">
      <c r="A28" s="529" t="s">
        <v>439</v>
      </c>
      <c r="B28" s="246"/>
      <c r="C28" s="523"/>
      <c r="D28" s="246"/>
      <c r="E28" s="523"/>
      <c r="F28" s="246"/>
      <c r="G28" s="523"/>
      <c r="H28" s="43"/>
    </row>
    <row r="29" spans="1:8" s="54" customFormat="1" ht="45">
      <c r="A29" s="257" t="s">
        <v>433</v>
      </c>
      <c r="B29" s="246">
        <f aca="true" t="shared" si="2" ref="B29:G29">SUM(B26:B28)</f>
        <v>0</v>
      </c>
      <c r="C29" s="523">
        <f t="shared" si="2"/>
        <v>0</v>
      </c>
      <c r="D29" s="246">
        <f t="shared" si="2"/>
        <v>0</v>
      </c>
      <c r="E29" s="523">
        <f t="shared" si="2"/>
        <v>0</v>
      </c>
      <c r="F29" s="246">
        <f t="shared" si="2"/>
        <v>0</v>
      </c>
      <c r="G29" s="523">
        <f t="shared" si="2"/>
        <v>0</v>
      </c>
      <c r="H29" s="43"/>
    </row>
    <row r="30" spans="1:8" s="54" customFormat="1" ht="45">
      <c r="A30" s="252" t="s">
        <v>127</v>
      </c>
      <c r="B30" s="246"/>
      <c r="C30" s="523"/>
      <c r="D30" s="246"/>
      <c r="E30" s="523"/>
      <c r="F30" s="246"/>
      <c r="G30" s="523"/>
      <c r="H30" s="43"/>
    </row>
    <row r="31" spans="1:8" ht="45">
      <c r="A31" s="250" t="s">
        <v>429</v>
      </c>
      <c r="B31" s="232"/>
      <c r="C31" s="520"/>
      <c r="D31" s="232"/>
      <c r="E31" s="520"/>
      <c r="F31" s="232"/>
      <c r="G31" s="520"/>
      <c r="H31" s="122"/>
    </row>
    <row r="32" spans="1:8" ht="44.25">
      <c r="A32" s="252" t="s">
        <v>422</v>
      </c>
      <c r="B32" s="213">
        <f>Revenue!F11</f>
        <v>0</v>
      </c>
      <c r="C32" s="532">
        <f>Revenue!G11</f>
        <v>0</v>
      </c>
      <c r="D32" s="213">
        <f>Revenue!H11</f>
        <v>0</v>
      </c>
      <c r="E32" s="532">
        <f>Revenue!I11</f>
        <v>0</v>
      </c>
      <c r="F32" s="213">
        <f>Revenue!J11</f>
        <v>0</v>
      </c>
      <c r="G32" s="532">
        <f>Revenue!K11</f>
        <v>0</v>
      </c>
      <c r="H32" s="122"/>
    </row>
    <row r="33" spans="1:8" ht="44.25">
      <c r="A33" s="252" t="s">
        <v>423</v>
      </c>
      <c r="B33" s="213">
        <f>Revenue!F12</f>
        <v>0</v>
      </c>
      <c r="C33" s="532">
        <f>Revenue!G12</f>
        <v>0</v>
      </c>
      <c r="D33" s="213">
        <f>Revenue!H12</f>
        <v>0</v>
      </c>
      <c r="E33" s="532">
        <f>Revenue!I12</f>
        <v>0</v>
      </c>
      <c r="F33" s="213">
        <f>Revenue!J12</f>
        <v>0</v>
      </c>
      <c r="G33" s="532">
        <f>Revenue!K12</f>
        <v>0</v>
      </c>
      <c r="H33" s="122"/>
    </row>
    <row r="34" spans="1:8" ht="44.25">
      <c r="A34" s="252" t="s">
        <v>459</v>
      </c>
      <c r="B34" s="213">
        <f>Revenue!F13</f>
        <v>0</v>
      </c>
      <c r="C34" s="532">
        <f>Revenue!G13</f>
        <v>0</v>
      </c>
      <c r="D34" s="213">
        <f>Revenue!H13</f>
        <v>0</v>
      </c>
      <c r="E34" s="532">
        <f>Revenue!I13</f>
        <v>0</v>
      </c>
      <c r="F34" s="213">
        <f>Revenue!J13</f>
        <v>0</v>
      </c>
      <c r="G34" s="532">
        <f>Revenue!K13</f>
        <v>0</v>
      </c>
      <c r="H34" s="122"/>
    </row>
    <row r="35" spans="1:8" ht="44.25">
      <c r="A35" s="252" t="s">
        <v>460</v>
      </c>
      <c r="B35" s="213">
        <f>Revenue!F16</f>
        <v>0</v>
      </c>
      <c r="C35" s="532">
        <f>Revenue!G16</f>
        <v>0</v>
      </c>
      <c r="D35" s="213">
        <f>Revenue!H16</f>
        <v>0</v>
      </c>
      <c r="E35" s="532">
        <f>Revenue!I16</f>
        <v>0</v>
      </c>
      <c r="F35" s="213">
        <f>Revenue!J16</f>
        <v>0</v>
      </c>
      <c r="G35" s="532">
        <f>Revenue!K16</f>
        <v>0</v>
      </c>
      <c r="H35" s="122"/>
    </row>
    <row r="36" spans="1:8" ht="44.25">
      <c r="A36" s="252" t="s">
        <v>424</v>
      </c>
      <c r="B36" s="213">
        <f>Revenue!F14</f>
        <v>0</v>
      </c>
      <c r="C36" s="532">
        <f>Revenue!G14</f>
        <v>0</v>
      </c>
      <c r="D36" s="213">
        <f>Revenue!H14</f>
        <v>0</v>
      </c>
      <c r="E36" s="532">
        <f>Revenue!I14</f>
        <v>0</v>
      </c>
      <c r="F36" s="213">
        <f>Revenue!J14</f>
        <v>0</v>
      </c>
      <c r="G36" s="532">
        <f>Revenue!K14</f>
        <v>0</v>
      </c>
      <c r="H36" s="122"/>
    </row>
    <row r="37" spans="1:8" ht="44.25">
      <c r="A37" s="252" t="s">
        <v>425</v>
      </c>
      <c r="B37" s="213">
        <f>Revenue!F15</f>
        <v>0</v>
      </c>
      <c r="C37" s="532">
        <f>Revenue!G15</f>
        <v>0</v>
      </c>
      <c r="D37" s="213">
        <f>Revenue!H15</f>
        <v>0</v>
      </c>
      <c r="E37" s="532">
        <f>Revenue!I15</f>
        <v>0</v>
      </c>
      <c r="F37" s="213">
        <f>Revenue!J15</f>
        <v>0</v>
      </c>
      <c r="G37" s="532">
        <f>Revenue!K15</f>
        <v>0</v>
      </c>
      <c r="H37" s="122"/>
    </row>
    <row r="38" spans="1:8" ht="44.25">
      <c r="A38" s="252" t="s">
        <v>426</v>
      </c>
      <c r="B38" s="213">
        <f>Revenue!F17</f>
        <v>0</v>
      </c>
      <c r="C38" s="532">
        <f>Revenue!G17</f>
        <v>0</v>
      </c>
      <c r="D38" s="213">
        <f>Revenue!H17</f>
        <v>0</v>
      </c>
      <c r="E38" s="532">
        <f>Revenue!I17</f>
        <v>0</v>
      </c>
      <c r="F38" s="213">
        <f>Revenue!J17</f>
        <v>0</v>
      </c>
      <c r="G38" s="532">
        <f>Revenue!K17</f>
        <v>0</v>
      </c>
      <c r="H38" s="122"/>
    </row>
    <row r="39" spans="1:8" ht="44.25">
      <c r="A39" s="252" t="s">
        <v>427</v>
      </c>
      <c r="B39" s="213">
        <f>Revenue!F18</f>
        <v>0</v>
      </c>
      <c r="C39" s="533">
        <f>Revenue!G18</f>
        <v>0</v>
      </c>
      <c r="D39" s="213">
        <f>Revenue!H18</f>
        <v>0</v>
      </c>
      <c r="E39" s="533">
        <f>Revenue!I18</f>
        <v>0</v>
      </c>
      <c r="F39" s="213">
        <f>Revenue!J18</f>
        <v>0</v>
      </c>
      <c r="G39" s="533">
        <f>Revenue!K18</f>
        <v>0</v>
      </c>
      <c r="H39" s="122"/>
    </row>
    <row r="40" spans="1:8" ht="44.25">
      <c r="A40" s="252" t="s">
        <v>449</v>
      </c>
      <c r="B40" s="213">
        <v>0</v>
      </c>
      <c r="C40" s="533">
        <f>Athletics!U13</f>
        <v>0</v>
      </c>
      <c r="D40" s="213">
        <v>0</v>
      </c>
      <c r="E40" s="533">
        <f>Athletics!V13</f>
        <v>0</v>
      </c>
      <c r="F40" s="213">
        <v>0</v>
      </c>
      <c r="G40" s="533">
        <f>Athletics!W13</f>
        <v>0</v>
      </c>
      <c r="H40" s="122"/>
    </row>
    <row r="41" spans="1:8" ht="44.25">
      <c r="A41" s="252" t="s">
        <v>434</v>
      </c>
      <c r="B41" s="213"/>
      <c r="C41" s="520"/>
      <c r="D41" s="213"/>
      <c r="E41" s="520"/>
      <c r="F41" s="213"/>
      <c r="G41" s="520"/>
      <c r="H41" s="122"/>
    </row>
    <row r="42" spans="1:8" ht="44.25">
      <c r="A42" s="529" t="s">
        <v>440</v>
      </c>
      <c r="B42" s="213"/>
      <c r="C42" s="520"/>
      <c r="D42" s="213"/>
      <c r="E42" s="520"/>
      <c r="F42" s="213"/>
      <c r="G42" s="520"/>
      <c r="H42" s="122"/>
    </row>
    <row r="43" spans="1:8" ht="44.25">
      <c r="A43" s="529" t="s">
        <v>441</v>
      </c>
      <c r="B43" s="213"/>
      <c r="C43" s="520"/>
      <c r="D43" s="213"/>
      <c r="E43" s="520"/>
      <c r="F43" s="213"/>
      <c r="G43" s="520"/>
      <c r="H43" s="122"/>
    </row>
    <row r="44" spans="1:8" ht="44.25">
      <c r="A44" s="529" t="s">
        <v>439</v>
      </c>
      <c r="B44" s="213"/>
      <c r="C44" s="520"/>
      <c r="D44" s="213"/>
      <c r="E44" s="520"/>
      <c r="F44" s="213"/>
      <c r="G44" s="520"/>
      <c r="H44" s="122"/>
    </row>
    <row r="45" spans="1:8" ht="44.25">
      <c r="A45" s="252" t="s">
        <v>438</v>
      </c>
      <c r="B45" s="213">
        <f aca="true" t="shared" si="3" ref="B45:G45">SUM(B42:B44)</f>
        <v>0</v>
      </c>
      <c r="C45" s="520">
        <f t="shared" si="3"/>
        <v>0</v>
      </c>
      <c r="D45" s="213">
        <f t="shared" si="3"/>
        <v>0</v>
      </c>
      <c r="E45" s="520">
        <f t="shared" si="3"/>
        <v>0</v>
      </c>
      <c r="F45" s="213">
        <f t="shared" si="3"/>
        <v>0</v>
      </c>
      <c r="G45" s="520">
        <f t="shared" si="3"/>
        <v>0</v>
      </c>
      <c r="H45" s="122"/>
    </row>
    <row r="46" spans="1:8" ht="44.25">
      <c r="A46" s="252" t="s">
        <v>436</v>
      </c>
      <c r="B46" s="213"/>
      <c r="C46" s="520"/>
      <c r="D46" s="213"/>
      <c r="E46" s="520"/>
      <c r="F46" s="213"/>
      <c r="G46" s="520"/>
      <c r="H46" s="122"/>
    </row>
    <row r="47" spans="1:8" ht="44.25">
      <c r="A47" s="529" t="s">
        <v>440</v>
      </c>
      <c r="B47" s="213"/>
      <c r="C47" s="520"/>
      <c r="D47" s="213"/>
      <c r="E47" s="520"/>
      <c r="F47" s="213"/>
      <c r="G47" s="520"/>
      <c r="H47" s="122"/>
    </row>
    <row r="48" spans="1:8" ht="44.25">
      <c r="A48" s="529" t="s">
        <v>441</v>
      </c>
      <c r="B48" s="213"/>
      <c r="C48" s="520"/>
      <c r="D48" s="213"/>
      <c r="E48" s="520"/>
      <c r="F48" s="213"/>
      <c r="G48" s="520"/>
      <c r="H48" s="122"/>
    </row>
    <row r="49" spans="1:8" ht="44.25">
      <c r="A49" s="529" t="s">
        <v>439</v>
      </c>
      <c r="B49" s="213"/>
      <c r="C49" s="520"/>
      <c r="D49" s="213"/>
      <c r="E49" s="520"/>
      <c r="F49" s="213"/>
      <c r="G49" s="520"/>
      <c r="H49" s="122"/>
    </row>
    <row r="50" spans="1:8" ht="44.25">
      <c r="A50" s="252" t="s">
        <v>437</v>
      </c>
      <c r="B50" s="213">
        <f aca="true" t="shared" si="4" ref="B50:G50">SUM(B47:B49)</f>
        <v>0</v>
      </c>
      <c r="C50" s="520">
        <f t="shared" si="4"/>
        <v>0</v>
      </c>
      <c r="D50" s="213">
        <f t="shared" si="4"/>
        <v>0</v>
      </c>
      <c r="E50" s="520">
        <f t="shared" si="4"/>
        <v>0</v>
      </c>
      <c r="F50" s="213">
        <f t="shared" si="4"/>
        <v>0</v>
      </c>
      <c r="G50" s="520">
        <f t="shared" si="4"/>
        <v>0</v>
      </c>
      <c r="H50" s="122"/>
    </row>
    <row r="51" spans="1:8" s="54" customFormat="1" ht="45">
      <c r="A51" s="257" t="s">
        <v>435</v>
      </c>
      <c r="B51" s="271">
        <f>B50+B45+B39+B38+B37+B36+B33+B32+B40</f>
        <v>0</v>
      </c>
      <c r="C51" s="524">
        <f>C32+C33+C36+C37+C38+C39+C45+C50+C40</f>
        <v>0</v>
      </c>
      <c r="D51" s="271">
        <f>D50+D45+D39+D38+D37+D36+D33+D32+D40</f>
        <v>0</v>
      </c>
      <c r="E51" s="524">
        <f>E32+E33+E36+E37+E38+E39+E45+E50+E40</f>
        <v>0</v>
      </c>
      <c r="F51" s="271">
        <f>F50+F45+F39+F38+F37+F36+F33+F32+F40</f>
        <v>0</v>
      </c>
      <c r="G51" s="524">
        <f>G32+G33+G36+G37+G38+G39+G45+G50+G40</f>
        <v>0</v>
      </c>
      <c r="H51" s="43"/>
    </row>
    <row r="52" spans="1:8" s="54" customFormat="1" ht="45">
      <c r="A52" s="257"/>
      <c r="B52" s="254"/>
      <c r="C52" s="524"/>
      <c r="D52" s="254"/>
      <c r="E52" s="524"/>
      <c r="F52" s="254"/>
      <c r="G52" s="524"/>
      <c r="H52" s="43"/>
    </row>
    <row r="53" spans="1:8" s="54" customFormat="1" ht="45">
      <c r="A53" s="252" t="s">
        <v>238</v>
      </c>
      <c r="B53" s="254"/>
      <c r="C53" s="524"/>
      <c r="D53" s="254"/>
      <c r="E53" s="524"/>
      <c r="F53" s="254"/>
      <c r="G53" s="524"/>
      <c r="H53" s="43"/>
    </row>
    <row r="54" spans="1:8" ht="44.25">
      <c r="A54" s="529" t="s">
        <v>440</v>
      </c>
      <c r="B54" s="213"/>
      <c r="C54" s="520"/>
      <c r="D54" s="213"/>
      <c r="E54" s="520"/>
      <c r="F54" s="213"/>
      <c r="G54" s="520"/>
      <c r="H54" s="122"/>
    </row>
    <row r="55" spans="1:8" ht="44.25">
      <c r="A55" s="529" t="s">
        <v>441</v>
      </c>
      <c r="B55" s="213"/>
      <c r="C55" s="520"/>
      <c r="D55" s="213"/>
      <c r="E55" s="520"/>
      <c r="F55" s="213"/>
      <c r="G55" s="520"/>
      <c r="H55" s="122"/>
    </row>
    <row r="56" spans="1:8" ht="44.25">
      <c r="A56" s="529" t="s">
        <v>439</v>
      </c>
      <c r="B56" s="213"/>
      <c r="C56" s="520"/>
      <c r="D56" s="213"/>
      <c r="E56" s="520"/>
      <c r="F56" s="213"/>
      <c r="G56" s="520"/>
      <c r="H56" s="122"/>
    </row>
    <row r="57" spans="1:8" s="54" customFormat="1" ht="45">
      <c r="A57" s="279" t="s">
        <v>443</v>
      </c>
      <c r="B57" s="254">
        <f aca="true" t="shared" si="5" ref="B57:G57">SUM(B54:B56)</f>
        <v>0</v>
      </c>
      <c r="C57" s="524">
        <f t="shared" si="5"/>
        <v>0</v>
      </c>
      <c r="D57" s="254">
        <f t="shared" si="5"/>
        <v>0</v>
      </c>
      <c r="E57" s="524">
        <f t="shared" si="5"/>
        <v>0</v>
      </c>
      <c r="F57" s="254">
        <f t="shared" si="5"/>
        <v>0</v>
      </c>
      <c r="G57" s="524">
        <f t="shared" si="5"/>
        <v>0</v>
      </c>
      <c r="H57" s="43"/>
    </row>
    <row r="58" spans="1:8" s="54" customFormat="1" ht="45">
      <c r="A58" s="526"/>
      <c r="B58" s="254"/>
      <c r="C58" s="524"/>
      <c r="D58" s="254"/>
      <c r="E58" s="524"/>
      <c r="F58" s="254"/>
      <c r="G58" s="524"/>
      <c r="H58" s="43"/>
    </row>
    <row r="59" spans="1:7" ht="45">
      <c r="A59" s="196" t="s">
        <v>240</v>
      </c>
      <c r="B59" s="232"/>
      <c r="C59" s="520"/>
      <c r="D59" s="232"/>
      <c r="E59" s="520"/>
      <c r="F59" s="232"/>
      <c r="G59" s="520"/>
    </row>
    <row r="60" spans="1:7" ht="45">
      <c r="A60" s="281" t="s">
        <v>243</v>
      </c>
      <c r="B60" s="232"/>
      <c r="C60" s="520"/>
      <c r="D60" s="232"/>
      <c r="E60" s="520"/>
      <c r="F60" s="232"/>
      <c r="G60" s="520"/>
    </row>
    <row r="61" spans="1:7" ht="44.25">
      <c r="A61" s="212" t="s">
        <v>268</v>
      </c>
      <c r="B61" s="213"/>
      <c r="C61" s="520"/>
      <c r="D61" s="213"/>
      <c r="E61" s="520"/>
      <c r="F61" s="213"/>
      <c r="G61" s="520"/>
    </row>
    <row r="62" spans="1:7" ht="44.25">
      <c r="A62" s="529" t="s">
        <v>440</v>
      </c>
      <c r="B62" s="213"/>
      <c r="C62" s="520"/>
      <c r="D62" s="213"/>
      <c r="E62" s="520"/>
      <c r="F62" s="213"/>
      <c r="G62" s="520"/>
    </row>
    <row r="63" spans="1:7" ht="44.25">
      <c r="A63" s="529" t="s">
        <v>441</v>
      </c>
      <c r="B63" s="213"/>
      <c r="C63" s="520"/>
      <c r="D63" s="213"/>
      <c r="E63" s="520"/>
      <c r="F63" s="213"/>
      <c r="G63" s="520"/>
    </row>
    <row r="64" spans="1:7" ht="44.25">
      <c r="A64" s="529" t="s">
        <v>439</v>
      </c>
      <c r="B64" s="213"/>
      <c r="C64" s="520"/>
      <c r="D64" s="213"/>
      <c r="E64" s="520"/>
      <c r="F64" s="213"/>
      <c r="G64" s="520"/>
    </row>
    <row r="65" spans="1:7" s="54" customFormat="1" ht="45.75" thickBot="1">
      <c r="A65" s="284" t="s">
        <v>442</v>
      </c>
      <c r="B65" s="527">
        <f aca="true" t="shared" si="6" ref="B65:G65">SUM(B62:B64)</f>
        <v>0</v>
      </c>
      <c r="C65" s="528">
        <f t="shared" si="6"/>
        <v>0</v>
      </c>
      <c r="D65" s="527">
        <f t="shared" si="6"/>
        <v>0</v>
      </c>
      <c r="E65" s="528">
        <f t="shared" si="6"/>
        <v>0</v>
      </c>
      <c r="F65" s="527">
        <f t="shared" si="6"/>
        <v>0</v>
      </c>
      <c r="G65" s="528">
        <f t="shared" si="6"/>
        <v>0</v>
      </c>
    </row>
    <row r="66" spans="1:7" ht="45" thickTop="1">
      <c r="A66" s="297"/>
      <c r="B66" s="178"/>
      <c r="C66" s="178"/>
      <c r="D66" s="178"/>
      <c r="E66" s="178"/>
      <c r="F66" s="178"/>
      <c r="G66" s="178"/>
    </row>
    <row r="67" spans="1:7" ht="44.25">
      <c r="A67" s="180" t="s">
        <v>127</v>
      </c>
      <c r="B67" s="178"/>
      <c r="C67" s="178"/>
      <c r="D67" s="178" t="s">
        <v>127</v>
      </c>
      <c r="E67" s="178"/>
      <c r="F67" s="178"/>
      <c r="G67" s="178"/>
    </row>
    <row r="68" spans="1:7" ht="44.25">
      <c r="A68" s="347" t="s">
        <v>127</v>
      </c>
      <c r="B68" s="178"/>
      <c r="C68" s="178"/>
      <c r="D68" s="178"/>
      <c r="E68" s="178"/>
      <c r="F68" s="178"/>
      <c r="G68" s="178"/>
    </row>
    <row r="70" ht="44.25">
      <c r="A70" s="348" t="s">
        <v>127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28.28125" style="0" customWidth="1"/>
    <col min="4" max="4" width="10.28125" style="1" customWidth="1"/>
    <col min="5" max="5" width="27.57421875" style="0" customWidth="1"/>
    <col min="6" max="6" width="14.7109375" style="8" customWidth="1"/>
    <col min="7" max="7" width="12.140625" style="8" customWidth="1"/>
    <col min="8" max="8" width="14.57421875" style="8" customWidth="1"/>
    <col min="9" max="9" width="13.140625" style="8" customWidth="1"/>
    <col min="10" max="10" width="14.8515625" style="8" customWidth="1"/>
    <col min="11" max="11" width="13.140625" style="8" customWidth="1"/>
  </cols>
  <sheetData>
    <row r="1" spans="1:6" ht="15">
      <c r="A1" s="5" t="s">
        <v>465</v>
      </c>
      <c r="B1" s="12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Revenue!B3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6"/>
  <sheetViews>
    <sheetView zoomScale="40" zoomScaleNormal="40" zoomScalePageLayoutView="0" workbookViewId="0" topLeftCell="A1">
      <selection activeCell="E6" sqref="E6"/>
    </sheetView>
  </sheetViews>
  <sheetFormatPr defaultColWidth="29.140625" defaultRowHeight="15"/>
  <cols>
    <col min="1" max="1" width="114.421875" style="88" customWidth="1"/>
    <col min="2" max="5" width="39.57421875" style="87" customWidth="1"/>
    <col min="6" max="16384" width="29.140625" style="88" customWidth="1"/>
  </cols>
  <sheetData>
    <row r="1" spans="1:5" ht="30">
      <c r="A1" s="298" t="s">
        <v>142</v>
      </c>
      <c r="B1" s="176"/>
      <c r="C1" s="176"/>
      <c r="D1" s="176"/>
      <c r="E1" s="176"/>
    </row>
    <row r="2" spans="1:7" ht="30">
      <c r="A2" s="298" t="s">
        <v>275</v>
      </c>
      <c r="B2" s="176"/>
      <c r="C2" s="299" t="s">
        <v>89</v>
      </c>
      <c r="D2" s="165">
        <f>Revenue!B2</f>
        <v>0</v>
      </c>
      <c r="E2" s="300"/>
      <c r="F2" s="89"/>
      <c r="G2" s="89"/>
    </row>
    <row r="3" spans="1:7" ht="30.75" thickBot="1">
      <c r="A3" s="301" t="s">
        <v>276</v>
      </c>
      <c r="B3" s="302"/>
      <c r="C3" s="302"/>
      <c r="D3" s="302"/>
      <c r="E3" s="302"/>
      <c r="F3" s="90"/>
      <c r="G3" s="90"/>
    </row>
    <row r="4" spans="1:7" ht="6.75" customHeight="1" thickTop="1">
      <c r="A4" s="303"/>
      <c r="B4" s="304"/>
      <c r="C4" s="304"/>
      <c r="D4" s="304"/>
      <c r="E4" s="304"/>
      <c r="F4" s="91"/>
      <c r="G4" s="91"/>
    </row>
    <row r="5" spans="1:6" ht="30">
      <c r="A5" s="305" t="s">
        <v>277</v>
      </c>
      <c r="B5" s="306" t="s">
        <v>146</v>
      </c>
      <c r="C5" s="306" t="s">
        <v>147</v>
      </c>
      <c r="D5" s="306" t="s">
        <v>147</v>
      </c>
      <c r="E5" s="307" t="s">
        <v>482</v>
      </c>
      <c r="F5" s="92"/>
    </row>
    <row r="6" spans="1:6" ht="30">
      <c r="A6" s="308"/>
      <c r="B6" s="306" t="s">
        <v>462</v>
      </c>
      <c r="C6" s="306" t="s">
        <v>462</v>
      </c>
      <c r="D6" s="306" t="s">
        <v>479</v>
      </c>
      <c r="E6" s="307" t="s">
        <v>462</v>
      </c>
      <c r="F6" s="92"/>
    </row>
    <row r="7" spans="1:6" ht="30">
      <c r="A7" s="309" t="s">
        <v>194</v>
      </c>
      <c r="B7" s="310">
        <f>Instruction!F7</f>
        <v>0</v>
      </c>
      <c r="C7" s="310">
        <f>Instruction!H7</f>
        <v>0</v>
      </c>
      <c r="D7" s="310">
        <f>Instruction!J7</f>
        <v>0</v>
      </c>
      <c r="E7" s="311">
        <f>D7-C7</f>
        <v>0</v>
      </c>
      <c r="F7" s="92"/>
    </row>
    <row r="8" spans="1:6" ht="30">
      <c r="A8" s="309" t="s">
        <v>195</v>
      </c>
      <c r="B8" s="310">
        <f>Instruction!F8</f>
        <v>0</v>
      </c>
      <c r="C8" s="310">
        <f>Instruction!H8</f>
        <v>0</v>
      </c>
      <c r="D8" s="310">
        <f>Instruction!J8</f>
        <v>0</v>
      </c>
      <c r="E8" s="311">
        <f aca="true" t="shared" si="0" ref="E8:E22">D8-C8</f>
        <v>0</v>
      </c>
      <c r="F8" s="92"/>
    </row>
    <row r="9" spans="1:6" ht="30">
      <c r="A9" s="309" t="s">
        <v>196</v>
      </c>
      <c r="B9" s="310">
        <f>Instruction!F9</f>
        <v>0</v>
      </c>
      <c r="C9" s="310">
        <f>Instruction!H9</f>
        <v>0</v>
      </c>
      <c r="D9" s="310">
        <f>Instruction!J9</f>
        <v>0</v>
      </c>
      <c r="E9" s="311">
        <f t="shared" si="0"/>
        <v>0</v>
      </c>
      <c r="F9" s="92"/>
    </row>
    <row r="10" spans="1:6" s="109" customFormat="1" ht="30">
      <c r="A10" s="312" t="s">
        <v>197</v>
      </c>
      <c r="B10" s="313">
        <f>B9+B8+B7</f>
        <v>0</v>
      </c>
      <c r="C10" s="313">
        <f>C9+C8+C7</f>
        <v>0</v>
      </c>
      <c r="D10" s="313">
        <f>D9+D8+D7</f>
        <v>0</v>
      </c>
      <c r="E10" s="314">
        <f t="shared" si="0"/>
        <v>0</v>
      </c>
      <c r="F10" s="108"/>
    </row>
    <row r="11" spans="1:6" ht="30">
      <c r="A11" s="309" t="s">
        <v>278</v>
      </c>
      <c r="B11" s="315">
        <f>Instruction!F12</f>
        <v>0</v>
      </c>
      <c r="C11" s="315">
        <f>Instruction!H12</f>
        <v>0</v>
      </c>
      <c r="D11" s="315">
        <f>Instruction!J12</f>
        <v>0</v>
      </c>
      <c r="E11" s="311">
        <f t="shared" si="0"/>
        <v>0</v>
      </c>
      <c r="F11" s="92"/>
    </row>
    <row r="12" spans="1:6" ht="30">
      <c r="A12" s="309" t="s">
        <v>279</v>
      </c>
      <c r="B12" s="315">
        <f>Instruction!F14</f>
        <v>0</v>
      </c>
      <c r="C12" s="315">
        <f>Instruction!H14</f>
        <v>0</v>
      </c>
      <c r="D12" s="315">
        <f>Instruction!J14</f>
        <v>0</v>
      </c>
      <c r="E12" s="311">
        <f t="shared" si="0"/>
        <v>0</v>
      </c>
      <c r="F12" s="92"/>
    </row>
    <row r="13" spans="1:6" ht="30">
      <c r="A13" s="309" t="s">
        <v>280</v>
      </c>
      <c r="B13" s="315">
        <f>Instruction!F16</f>
        <v>0</v>
      </c>
      <c r="C13" s="315">
        <f>Instruction!H16</f>
        <v>0</v>
      </c>
      <c r="D13" s="315">
        <f>Instruction!J16</f>
        <v>0</v>
      </c>
      <c r="E13" s="311">
        <f t="shared" si="0"/>
        <v>0</v>
      </c>
      <c r="F13" s="92"/>
    </row>
    <row r="14" spans="1:6" s="109" customFormat="1" ht="30">
      <c r="A14" s="312" t="s">
        <v>201</v>
      </c>
      <c r="B14" s="316">
        <f>B13+B12+B11</f>
        <v>0</v>
      </c>
      <c r="C14" s="316">
        <f>C13+C12+C11</f>
        <v>0</v>
      </c>
      <c r="D14" s="316">
        <f>D13+D12+D11</f>
        <v>0</v>
      </c>
      <c r="E14" s="314">
        <f>D14-C14</f>
        <v>0</v>
      </c>
      <c r="F14" s="108"/>
    </row>
    <row r="15" spans="1:6" ht="30">
      <c r="A15" s="309" t="s">
        <v>281</v>
      </c>
      <c r="B15" s="315">
        <f>Instruction!F27</f>
        <v>0</v>
      </c>
      <c r="C15" s="315">
        <f>Instruction!H27</f>
        <v>0</v>
      </c>
      <c r="D15" s="315">
        <f>Instruction!J27</f>
        <v>0</v>
      </c>
      <c r="E15" s="311">
        <f t="shared" si="0"/>
        <v>0</v>
      </c>
      <c r="F15" s="92"/>
    </row>
    <row r="16" spans="1:6" ht="30">
      <c r="A16" s="309" t="s">
        <v>282</v>
      </c>
      <c r="B16" s="315">
        <f>Instruction!F29</f>
        <v>0</v>
      </c>
      <c r="C16" s="315">
        <f>Instruction!H29</f>
        <v>0</v>
      </c>
      <c r="D16" s="315">
        <f>Instruction!J29</f>
        <v>0</v>
      </c>
      <c r="E16" s="311">
        <f t="shared" si="0"/>
        <v>0</v>
      </c>
      <c r="F16" s="92"/>
    </row>
    <row r="17" spans="1:6" ht="30">
      <c r="A17" s="309" t="s">
        <v>283</v>
      </c>
      <c r="B17" s="315">
        <f>Instruction!F37</f>
        <v>0</v>
      </c>
      <c r="C17" s="315">
        <f>Instruction!H37</f>
        <v>0</v>
      </c>
      <c r="D17" s="315">
        <f>Instruction!J37</f>
        <v>0</v>
      </c>
      <c r="E17" s="311">
        <f>D17-C17</f>
        <v>0</v>
      </c>
      <c r="F17" s="92"/>
    </row>
    <row r="18" spans="1:6" ht="30">
      <c r="A18" s="309" t="s">
        <v>284</v>
      </c>
      <c r="B18" s="315">
        <f>Instruction!F39</f>
        <v>0</v>
      </c>
      <c r="C18" s="315">
        <f>Instruction!H39</f>
        <v>0</v>
      </c>
      <c r="D18" s="315">
        <f>Instruction!J39</f>
        <v>0</v>
      </c>
      <c r="E18" s="311">
        <f>D18-C18</f>
        <v>0</v>
      </c>
      <c r="F18" s="92"/>
    </row>
    <row r="19" spans="1:6" s="109" customFormat="1" ht="30">
      <c r="A19" s="312" t="s">
        <v>206</v>
      </c>
      <c r="B19" s="316">
        <f>B18+B17+B16+B15</f>
        <v>0</v>
      </c>
      <c r="C19" s="316">
        <f>C18+C17+C16+C15</f>
        <v>0</v>
      </c>
      <c r="D19" s="316">
        <f>D18+D17+D16+D15</f>
        <v>0</v>
      </c>
      <c r="E19" s="314">
        <f>D19-C19</f>
        <v>0</v>
      </c>
      <c r="F19" s="108"/>
    </row>
    <row r="20" spans="1:6" ht="30">
      <c r="A20" s="309" t="s">
        <v>285</v>
      </c>
      <c r="B20" s="315">
        <f>Instruction!F32+Instruction!F34</f>
        <v>0</v>
      </c>
      <c r="C20" s="315">
        <f>Instruction!H32+Instruction!H34</f>
        <v>0</v>
      </c>
      <c r="D20" s="315">
        <f>Instruction!J32+Instruction!J34</f>
        <v>0</v>
      </c>
      <c r="E20" s="311">
        <f t="shared" si="0"/>
        <v>0</v>
      </c>
      <c r="F20" s="92"/>
    </row>
    <row r="21" spans="1:6" ht="30">
      <c r="A21" s="309" t="s">
        <v>286</v>
      </c>
      <c r="B21" s="315">
        <f>Instruction!F31</f>
        <v>0</v>
      </c>
      <c r="C21" s="315">
        <f>Instruction!H31</f>
        <v>0</v>
      </c>
      <c r="D21" s="315">
        <f>Instruction!J31</f>
        <v>0</v>
      </c>
      <c r="E21" s="311">
        <f t="shared" si="0"/>
        <v>0</v>
      </c>
      <c r="F21" s="92"/>
    </row>
    <row r="22" spans="1:6" ht="30">
      <c r="A22" s="309" t="s">
        <v>287</v>
      </c>
      <c r="B22" s="315">
        <f>Instruction!F33</f>
        <v>0</v>
      </c>
      <c r="C22" s="315">
        <f>Instruction!H33</f>
        <v>0</v>
      </c>
      <c r="D22" s="315">
        <f>Instruction!J33</f>
        <v>0</v>
      </c>
      <c r="E22" s="311">
        <f t="shared" si="0"/>
        <v>0</v>
      </c>
      <c r="F22" s="92"/>
    </row>
    <row r="23" spans="1:6" s="109" customFormat="1" ht="30">
      <c r="A23" s="312" t="s">
        <v>210</v>
      </c>
      <c r="B23" s="316">
        <f>B22+B21+B20</f>
        <v>0</v>
      </c>
      <c r="C23" s="316">
        <f>C22+C21+C20</f>
        <v>0</v>
      </c>
      <c r="D23" s="316">
        <f>D22+D21+D20</f>
        <v>0</v>
      </c>
      <c r="E23" s="314">
        <f>D23-C23</f>
        <v>0</v>
      </c>
      <c r="F23" s="108"/>
    </row>
    <row r="24" spans="1:6" s="109" customFormat="1" ht="30">
      <c r="A24" s="312" t="s">
        <v>315</v>
      </c>
      <c r="B24" s="316">
        <f>Instruction!F42</f>
        <v>0</v>
      </c>
      <c r="C24" s="316">
        <f>Instruction!H42</f>
        <v>0</v>
      </c>
      <c r="D24" s="316">
        <f>Instruction!J42</f>
        <v>0</v>
      </c>
      <c r="E24" s="314">
        <f>D24-C24</f>
        <v>0</v>
      </c>
      <c r="F24" s="108"/>
    </row>
    <row r="25" spans="1:6" s="109" customFormat="1" ht="30">
      <c r="A25" s="312" t="s">
        <v>288</v>
      </c>
      <c r="B25" s="313">
        <f>B23+B19+B14+B10+B24</f>
        <v>0</v>
      </c>
      <c r="C25" s="313">
        <f>C23+C19+C14+C10+C24</f>
        <v>0</v>
      </c>
      <c r="D25" s="313">
        <f>D23+D19+D14+D10+D24</f>
        <v>0</v>
      </c>
      <c r="E25" s="314">
        <f>D25-C25</f>
        <v>0</v>
      </c>
      <c r="F25" s="108"/>
    </row>
    <row r="26" spans="1:6" ht="6.75" customHeight="1">
      <c r="A26" s="317" t="s">
        <v>127</v>
      </c>
      <c r="B26" s="318"/>
      <c r="C26" s="318"/>
      <c r="D26" s="318"/>
      <c r="E26" s="319"/>
      <c r="F26" s="91" t="s">
        <v>127</v>
      </c>
    </row>
    <row r="27" spans="1:6" ht="30">
      <c r="A27" s="312" t="s">
        <v>289</v>
      </c>
      <c r="B27" s="306" t="str">
        <f>B5</f>
        <v>Actual</v>
      </c>
      <c r="C27" s="306" t="s">
        <v>147</v>
      </c>
      <c r="D27" s="306" t="s">
        <v>147</v>
      </c>
      <c r="E27" s="307" t="str">
        <f>E5</f>
        <v>2016-17 +/-</v>
      </c>
      <c r="F27" s="92"/>
    </row>
    <row r="28" spans="1:6" ht="30">
      <c r="A28" s="320" t="s">
        <v>127</v>
      </c>
      <c r="B28" s="306" t="str">
        <f>B6</f>
        <v>2015-16</v>
      </c>
      <c r="C28" s="306" t="str">
        <f>C6</f>
        <v>2015-16</v>
      </c>
      <c r="D28" s="306" t="str">
        <f>D6</f>
        <v>2016-17</v>
      </c>
      <c r="E28" s="307" t="str">
        <f>E6</f>
        <v>2015-16</v>
      </c>
      <c r="F28" s="92"/>
    </row>
    <row r="29" spans="1:6" ht="30">
      <c r="A29" s="309" t="s">
        <v>194</v>
      </c>
      <c r="B29" s="310">
        <f>Research!F7</f>
        <v>0</v>
      </c>
      <c r="C29" s="310">
        <f>Research!H7</f>
        <v>0</v>
      </c>
      <c r="D29" s="310">
        <f>Research!J7</f>
        <v>0</v>
      </c>
      <c r="E29" s="311">
        <f aca="true" t="shared" si="1" ref="E29:E47">D29-C29</f>
        <v>0</v>
      </c>
      <c r="F29" s="92"/>
    </row>
    <row r="30" spans="1:6" ht="30">
      <c r="A30" s="309" t="s">
        <v>195</v>
      </c>
      <c r="B30" s="310">
        <f>Research!F8</f>
        <v>0</v>
      </c>
      <c r="C30" s="310">
        <f>Research!H8</f>
        <v>0</v>
      </c>
      <c r="D30" s="310">
        <f>Research!J8</f>
        <v>0</v>
      </c>
      <c r="E30" s="311">
        <f t="shared" si="1"/>
        <v>0</v>
      </c>
      <c r="F30" s="92"/>
    </row>
    <row r="31" spans="1:6" ht="30">
      <c r="A31" s="309" t="s">
        <v>196</v>
      </c>
      <c r="B31" s="310">
        <f>Research!F9</f>
        <v>0</v>
      </c>
      <c r="C31" s="310">
        <f>Research!H9</f>
        <v>0</v>
      </c>
      <c r="D31" s="310">
        <f>Research!J9</f>
        <v>0</v>
      </c>
      <c r="E31" s="311">
        <f t="shared" si="1"/>
        <v>0</v>
      </c>
      <c r="F31" s="92"/>
    </row>
    <row r="32" spans="1:6" s="109" customFormat="1" ht="30">
      <c r="A32" s="312" t="s">
        <v>197</v>
      </c>
      <c r="B32" s="313">
        <f>B31+B30+B29</f>
        <v>0</v>
      </c>
      <c r="C32" s="313">
        <f>C31+C30+C29</f>
        <v>0</v>
      </c>
      <c r="D32" s="313">
        <f>D31+D30+D29</f>
        <v>0</v>
      </c>
      <c r="E32" s="314">
        <f t="shared" si="1"/>
        <v>0</v>
      </c>
      <c r="F32" s="108"/>
    </row>
    <row r="33" spans="1:6" ht="30">
      <c r="A33" s="309" t="s">
        <v>278</v>
      </c>
      <c r="B33" s="315">
        <f>Research!F12</f>
        <v>0</v>
      </c>
      <c r="C33" s="315">
        <f>Research!H12</f>
        <v>0</v>
      </c>
      <c r="D33" s="315">
        <f>Research!J12</f>
        <v>0</v>
      </c>
      <c r="E33" s="311">
        <f t="shared" si="1"/>
        <v>0</v>
      </c>
      <c r="F33" s="92"/>
    </row>
    <row r="34" spans="1:6" ht="30">
      <c r="A34" s="309" t="s">
        <v>279</v>
      </c>
      <c r="B34" s="315">
        <f>Research!F14</f>
        <v>0</v>
      </c>
      <c r="C34" s="315">
        <f>Research!H14</f>
        <v>0</v>
      </c>
      <c r="D34" s="315">
        <f>Research!J14</f>
        <v>0</v>
      </c>
      <c r="E34" s="311">
        <f t="shared" si="1"/>
        <v>0</v>
      </c>
      <c r="F34" s="92"/>
    </row>
    <row r="35" spans="1:6" ht="30">
      <c r="A35" s="309" t="s">
        <v>280</v>
      </c>
      <c r="B35" s="315">
        <f>Research!F16</f>
        <v>0</v>
      </c>
      <c r="C35" s="315">
        <f>Research!H16</f>
        <v>0</v>
      </c>
      <c r="D35" s="315">
        <f>Research!J16</f>
        <v>0</v>
      </c>
      <c r="E35" s="311">
        <f t="shared" si="1"/>
        <v>0</v>
      </c>
      <c r="F35" s="92"/>
    </row>
    <row r="36" spans="1:6" s="109" customFormat="1" ht="30">
      <c r="A36" s="312" t="s">
        <v>201</v>
      </c>
      <c r="B36" s="316">
        <f>B35+B34+B33</f>
        <v>0</v>
      </c>
      <c r="C36" s="316">
        <f>C35+C34+C33</f>
        <v>0</v>
      </c>
      <c r="D36" s="316">
        <f>D35+D34+D33</f>
        <v>0</v>
      </c>
      <c r="E36" s="314">
        <f t="shared" si="1"/>
        <v>0</v>
      </c>
      <c r="F36" s="108"/>
    </row>
    <row r="37" spans="1:6" ht="30">
      <c r="A37" s="309" t="s">
        <v>281</v>
      </c>
      <c r="B37" s="315">
        <f>Research!F27</f>
        <v>0</v>
      </c>
      <c r="C37" s="315">
        <f>Research!H27</f>
        <v>0</v>
      </c>
      <c r="D37" s="315">
        <f>Research!J27</f>
        <v>0</v>
      </c>
      <c r="E37" s="311">
        <f t="shared" si="1"/>
        <v>0</v>
      </c>
      <c r="F37" s="92"/>
    </row>
    <row r="38" spans="1:6" ht="30">
      <c r="A38" s="309" t="s">
        <v>282</v>
      </c>
      <c r="B38" s="315">
        <f>Research!F29</f>
        <v>0</v>
      </c>
      <c r="C38" s="315">
        <f>Research!H29</f>
        <v>0</v>
      </c>
      <c r="D38" s="315">
        <f>Research!J29</f>
        <v>0</v>
      </c>
      <c r="E38" s="311">
        <f t="shared" si="1"/>
        <v>0</v>
      </c>
      <c r="F38" s="92"/>
    </row>
    <row r="39" spans="1:6" ht="30">
      <c r="A39" s="309" t="s">
        <v>283</v>
      </c>
      <c r="B39" s="315">
        <f>Research!F37</f>
        <v>0</v>
      </c>
      <c r="C39" s="315">
        <f>Research!H37</f>
        <v>0</v>
      </c>
      <c r="D39" s="315">
        <f>Research!J37</f>
        <v>0</v>
      </c>
      <c r="E39" s="311">
        <f t="shared" si="1"/>
        <v>0</v>
      </c>
      <c r="F39" s="92"/>
    </row>
    <row r="40" spans="1:6" ht="30">
      <c r="A40" s="309" t="s">
        <v>284</v>
      </c>
      <c r="B40" s="315">
        <f>B39</f>
        <v>0</v>
      </c>
      <c r="C40" s="315">
        <f>Instruction!H45</f>
        <v>0</v>
      </c>
      <c r="D40" s="315">
        <f>Instruction!J45</f>
        <v>0</v>
      </c>
      <c r="E40" s="311">
        <f t="shared" si="1"/>
        <v>0</v>
      </c>
      <c r="F40" s="92"/>
    </row>
    <row r="41" spans="1:6" s="109" customFormat="1" ht="30">
      <c r="A41" s="312" t="s">
        <v>206</v>
      </c>
      <c r="B41" s="316">
        <f>B40+B39+B38+B37</f>
        <v>0</v>
      </c>
      <c r="C41" s="316">
        <f>C40+C39+C38+C37</f>
        <v>0</v>
      </c>
      <c r="D41" s="316">
        <f>D40+D39+D38+D37</f>
        <v>0</v>
      </c>
      <c r="E41" s="314">
        <f t="shared" si="1"/>
        <v>0</v>
      </c>
      <c r="F41" s="108"/>
    </row>
    <row r="42" spans="1:6" ht="30">
      <c r="A42" s="309" t="s">
        <v>285</v>
      </c>
      <c r="B42" s="315">
        <f>Research!F32+Research!F34</f>
        <v>0</v>
      </c>
      <c r="C42" s="315">
        <f>Research!H32+Research!H34</f>
        <v>0</v>
      </c>
      <c r="D42" s="315">
        <f>Research!J32+Research!J34</f>
        <v>0</v>
      </c>
      <c r="E42" s="311">
        <f t="shared" si="1"/>
        <v>0</v>
      </c>
      <c r="F42" s="92"/>
    </row>
    <row r="43" spans="1:6" ht="30">
      <c r="A43" s="309" t="s">
        <v>286</v>
      </c>
      <c r="B43" s="315">
        <f>Research!F31</f>
        <v>0</v>
      </c>
      <c r="C43" s="315">
        <f>Research!H31</f>
        <v>0</v>
      </c>
      <c r="D43" s="315">
        <f>Research!J31</f>
        <v>0</v>
      </c>
      <c r="E43" s="311">
        <f t="shared" si="1"/>
        <v>0</v>
      </c>
      <c r="F43" s="92"/>
    </row>
    <row r="44" spans="1:6" ht="30">
      <c r="A44" s="309" t="s">
        <v>287</v>
      </c>
      <c r="B44" s="315">
        <f>Research!F33</f>
        <v>0</v>
      </c>
      <c r="C44" s="315">
        <f>Research!H33</f>
        <v>0</v>
      </c>
      <c r="D44" s="315">
        <f>Research!J33</f>
        <v>0</v>
      </c>
      <c r="E44" s="311">
        <f t="shared" si="1"/>
        <v>0</v>
      </c>
      <c r="F44" s="92"/>
    </row>
    <row r="45" spans="1:6" s="109" customFormat="1" ht="30">
      <c r="A45" s="312" t="s">
        <v>210</v>
      </c>
      <c r="B45" s="316">
        <f>B44+B43+B42</f>
        <v>0</v>
      </c>
      <c r="C45" s="316">
        <f>C44+C43+C42</f>
        <v>0</v>
      </c>
      <c r="D45" s="316">
        <f>D44+D43+D42</f>
        <v>0</v>
      </c>
      <c r="E45" s="314">
        <f t="shared" si="1"/>
        <v>0</v>
      </c>
      <c r="F45" s="108"/>
    </row>
    <row r="46" spans="1:6" s="109" customFormat="1" ht="30">
      <c r="A46" s="312" t="s">
        <v>315</v>
      </c>
      <c r="B46" s="316">
        <f>Research!F42</f>
        <v>0</v>
      </c>
      <c r="C46" s="316">
        <f>Research!H42</f>
        <v>0</v>
      </c>
      <c r="D46" s="316">
        <f>Research!I42</f>
        <v>0</v>
      </c>
      <c r="E46" s="314">
        <f>D46-C46</f>
        <v>0</v>
      </c>
      <c r="F46" s="108"/>
    </row>
    <row r="47" spans="1:6" s="109" customFormat="1" ht="30">
      <c r="A47" s="312" t="s">
        <v>288</v>
      </c>
      <c r="B47" s="313">
        <f>B45+B41+B36+B32+B46</f>
        <v>0</v>
      </c>
      <c r="C47" s="313">
        <f>C45+C41+C36+C32+C46</f>
        <v>0</v>
      </c>
      <c r="D47" s="313">
        <f>D45+D41+D36+D32+D46</f>
        <v>0</v>
      </c>
      <c r="E47" s="314">
        <f t="shared" si="1"/>
        <v>0</v>
      </c>
      <c r="F47" s="108"/>
    </row>
    <row r="48" spans="1:6" ht="6.75" customHeight="1">
      <c r="A48" s="317" t="s">
        <v>127</v>
      </c>
      <c r="B48" s="318"/>
      <c r="C48" s="318"/>
      <c r="D48" s="318"/>
      <c r="E48" s="319"/>
      <c r="F48" s="92"/>
    </row>
    <row r="49" spans="1:6" ht="30">
      <c r="A49" s="312" t="s">
        <v>290</v>
      </c>
      <c r="B49" s="306" t="s">
        <v>146</v>
      </c>
      <c r="C49" s="306" t="s">
        <v>147</v>
      </c>
      <c r="D49" s="306" t="s">
        <v>147</v>
      </c>
      <c r="E49" s="307" t="str">
        <f>E27</f>
        <v>2016-17 +/-</v>
      </c>
      <c r="F49" s="92"/>
    </row>
    <row r="50" spans="1:6" ht="30">
      <c r="A50" s="320" t="s">
        <v>127</v>
      </c>
      <c r="B50" s="306" t="str">
        <f>B28</f>
        <v>2015-16</v>
      </c>
      <c r="C50" s="306" t="str">
        <f>C28</f>
        <v>2015-16</v>
      </c>
      <c r="D50" s="306" t="str">
        <f>D28</f>
        <v>2016-17</v>
      </c>
      <c r="E50" s="307" t="str">
        <f>E28</f>
        <v>2015-16</v>
      </c>
      <c r="F50" s="92"/>
    </row>
    <row r="51" spans="1:6" ht="30">
      <c r="A51" s="309" t="s">
        <v>194</v>
      </c>
      <c r="B51" s="310">
        <f>'Public Service'!F7</f>
        <v>0</v>
      </c>
      <c r="C51" s="310">
        <f>'Public Service'!H7</f>
        <v>0</v>
      </c>
      <c r="D51" s="310">
        <f>'Public Service'!J7</f>
        <v>0</v>
      </c>
      <c r="E51" s="311">
        <f aca="true" t="shared" si="2" ref="E51:E69">D51-C51</f>
        <v>0</v>
      </c>
      <c r="F51" s="92"/>
    </row>
    <row r="52" spans="1:6" ht="30">
      <c r="A52" s="309" t="s">
        <v>195</v>
      </c>
      <c r="B52" s="310">
        <f>'Public Service'!F8</f>
        <v>0</v>
      </c>
      <c r="C52" s="310">
        <f>'Public Service'!H8</f>
        <v>0</v>
      </c>
      <c r="D52" s="310">
        <f>'Public Service'!J8</f>
        <v>0</v>
      </c>
      <c r="E52" s="311">
        <f t="shared" si="2"/>
        <v>0</v>
      </c>
      <c r="F52" s="92"/>
    </row>
    <row r="53" spans="1:6" ht="30">
      <c r="A53" s="309" t="s">
        <v>196</v>
      </c>
      <c r="B53" s="310">
        <f>'Public Service'!F9</f>
        <v>0</v>
      </c>
      <c r="C53" s="310">
        <f>'Public Service'!H9</f>
        <v>0</v>
      </c>
      <c r="D53" s="310">
        <f>'Public Service'!J9</f>
        <v>0</v>
      </c>
      <c r="E53" s="311">
        <f t="shared" si="2"/>
        <v>0</v>
      </c>
      <c r="F53" s="92"/>
    </row>
    <row r="54" spans="1:6" s="109" customFormat="1" ht="30">
      <c r="A54" s="312" t="s">
        <v>197</v>
      </c>
      <c r="B54" s="313">
        <f>B53+B52+B51</f>
        <v>0</v>
      </c>
      <c r="C54" s="313">
        <f>C53+C52+C51</f>
        <v>0</v>
      </c>
      <c r="D54" s="313">
        <f>D53+D52+D51</f>
        <v>0</v>
      </c>
      <c r="E54" s="314">
        <f t="shared" si="2"/>
        <v>0</v>
      </c>
      <c r="F54" s="108"/>
    </row>
    <row r="55" spans="1:6" ht="30">
      <c r="A55" s="309" t="s">
        <v>278</v>
      </c>
      <c r="B55" s="315">
        <f>'Public Service'!F12</f>
        <v>0</v>
      </c>
      <c r="C55" s="315">
        <f>'Public Service'!H12</f>
        <v>0</v>
      </c>
      <c r="D55" s="315">
        <f>'Public Service'!J12</f>
        <v>0</v>
      </c>
      <c r="E55" s="311">
        <f t="shared" si="2"/>
        <v>0</v>
      </c>
      <c r="F55" s="92"/>
    </row>
    <row r="56" spans="1:6" ht="30">
      <c r="A56" s="309" t="s">
        <v>279</v>
      </c>
      <c r="B56" s="315">
        <f>'Public Service'!F14</f>
        <v>0</v>
      </c>
      <c r="C56" s="315">
        <f>'Public Service'!H14</f>
        <v>0</v>
      </c>
      <c r="D56" s="315">
        <f>'Public Service'!J14</f>
        <v>0</v>
      </c>
      <c r="E56" s="311">
        <f t="shared" si="2"/>
        <v>0</v>
      </c>
      <c r="F56" s="92"/>
    </row>
    <row r="57" spans="1:6" ht="30">
      <c r="A57" s="309" t="s">
        <v>280</v>
      </c>
      <c r="B57" s="315">
        <f>'Public Service'!F16</f>
        <v>0</v>
      </c>
      <c r="C57" s="315">
        <f>'Public Service'!H16</f>
        <v>0</v>
      </c>
      <c r="D57" s="315">
        <f>'Public Service'!J16</f>
        <v>0</v>
      </c>
      <c r="E57" s="311">
        <f t="shared" si="2"/>
        <v>0</v>
      </c>
      <c r="F57" s="92"/>
    </row>
    <row r="58" spans="1:6" s="109" customFormat="1" ht="30">
      <c r="A58" s="312" t="s">
        <v>201</v>
      </c>
      <c r="B58" s="316">
        <f>B57+B56+B55</f>
        <v>0</v>
      </c>
      <c r="C58" s="316">
        <f>C57+C56+C55</f>
        <v>0</v>
      </c>
      <c r="D58" s="316">
        <f>D57+D56+D55</f>
        <v>0</v>
      </c>
      <c r="E58" s="314">
        <f t="shared" si="2"/>
        <v>0</v>
      </c>
      <c r="F58" s="108"/>
    </row>
    <row r="59" spans="1:6" ht="30">
      <c r="A59" s="309" t="s">
        <v>281</v>
      </c>
      <c r="B59" s="315">
        <f>'Public Service'!F27</f>
        <v>0</v>
      </c>
      <c r="C59" s="315">
        <f>'Public Service'!H27</f>
        <v>0</v>
      </c>
      <c r="D59" s="315">
        <f>'Public Service'!J27</f>
        <v>0</v>
      </c>
      <c r="E59" s="311">
        <f t="shared" si="2"/>
        <v>0</v>
      </c>
      <c r="F59" s="92"/>
    </row>
    <row r="60" spans="1:6" ht="30">
      <c r="A60" s="309" t="s">
        <v>282</v>
      </c>
      <c r="B60" s="315">
        <f>'Public Service'!F29</f>
        <v>0</v>
      </c>
      <c r="C60" s="315">
        <f>'Public Service'!H29</f>
        <v>0</v>
      </c>
      <c r="D60" s="315">
        <f>'Public Service'!J29</f>
        <v>0</v>
      </c>
      <c r="E60" s="311">
        <f t="shared" si="2"/>
        <v>0</v>
      </c>
      <c r="F60" s="92"/>
    </row>
    <row r="61" spans="1:6" ht="30">
      <c r="A61" s="309" t="s">
        <v>283</v>
      </c>
      <c r="B61" s="315">
        <f>'Public Service'!F37</f>
        <v>0</v>
      </c>
      <c r="C61" s="315">
        <f>'Public Service'!H37</f>
        <v>0</v>
      </c>
      <c r="D61" s="315">
        <f>'Public Service'!J37</f>
        <v>0</v>
      </c>
      <c r="E61" s="311">
        <f t="shared" si="2"/>
        <v>0</v>
      </c>
      <c r="F61" s="92"/>
    </row>
    <row r="62" spans="1:6" ht="30">
      <c r="A62" s="309" t="s">
        <v>284</v>
      </c>
      <c r="B62" s="315">
        <f>'Public Service'!F39</f>
        <v>0</v>
      </c>
      <c r="C62" s="315">
        <f>'Public Service'!H39</f>
        <v>0</v>
      </c>
      <c r="D62" s="315">
        <f>'Public Service'!J39</f>
        <v>0</v>
      </c>
      <c r="E62" s="311">
        <f t="shared" si="2"/>
        <v>0</v>
      </c>
      <c r="F62" s="92"/>
    </row>
    <row r="63" spans="1:6" s="109" customFormat="1" ht="30">
      <c r="A63" s="312" t="s">
        <v>206</v>
      </c>
      <c r="B63" s="316">
        <f>B62+B61+B60+B59</f>
        <v>0</v>
      </c>
      <c r="C63" s="316">
        <f>C62+C61+C60+C59</f>
        <v>0</v>
      </c>
      <c r="D63" s="316">
        <f>D62+D61+D60+D59</f>
        <v>0</v>
      </c>
      <c r="E63" s="314">
        <f t="shared" si="2"/>
        <v>0</v>
      </c>
      <c r="F63" s="108"/>
    </row>
    <row r="64" spans="1:6" ht="30">
      <c r="A64" s="309" t="s">
        <v>285</v>
      </c>
      <c r="B64" s="315">
        <f>'Public Service'!F32+'Public Service'!F34</f>
        <v>0</v>
      </c>
      <c r="C64" s="315">
        <f>'Public Service'!H32+'Public Service'!H34</f>
        <v>0</v>
      </c>
      <c r="D64" s="315">
        <f>'Public Service'!J32+'Public Service'!J34</f>
        <v>0</v>
      </c>
      <c r="E64" s="311">
        <f t="shared" si="2"/>
        <v>0</v>
      </c>
      <c r="F64" s="92"/>
    </row>
    <row r="65" spans="1:6" ht="30">
      <c r="A65" s="309" t="s">
        <v>286</v>
      </c>
      <c r="B65" s="315">
        <f>'Public Service'!F31</f>
        <v>0</v>
      </c>
      <c r="C65" s="315">
        <f>'Public Service'!H31</f>
        <v>0</v>
      </c>
      <c r="D65" s="315">
        <f>'Public Service'!J31</f>
        <v>0</v>
      </c>
      <c r="E65" s="311">
        <f t="shared" si="2"/>
        <v>0</v>
      </c>
      <c r="F65" s="92"/>
    </row>
    <row r="66" spans="1:6" ht="30">
      <c r="A66" s="309" t="s">
        <v>287</v>
      </c>
      <c r="B66" s="315">
        <f>'Public Service'!F33</f>
        <v>0</v>
      </c>
      <c r="C66" s="315">
        <f>'Public Service'!H33</f>
        <v>0</v>
      </c>
      <c r="D66" s="315">
        <f>'Public Service'!J33</f>
        <v>0</v>
      </c>
      <c r="E66" s="311">
        <f t="shared" si="2"/>
        <v>0</v>
      </c>
      <c r="F66" s="92"/>
    </row>
    <row r="67" spans="1:6" s="109" customFormat="1" ht="30">
      <c r="A67" s="312" t="s">
        <v>210</v>
      </c>
      <c r="B67" s="316">
        <f>B66+B65+B64</f>
        <v>0</v>
      </c>
      <c r="C67" s="316">
        <f>C66+C65+C64</f>
        <v>0</v>
      </c>
      <c r="D67" s="316">
        <f>D66+D65+D64</f>
        <v>0</v>
      </c>
      <c r="E67" s="314">
        <f t="shared" si="2"/>
        <v>0</v>
      </c>
      <c r="F67" s="108"/>
    </row>
    <row r="68" spans="1:6" s="109" customFormat="1" ht="30">
      <c r="A68" s="312" t="s">
        <v>315</v>
      </c>
      <c r="B68" s="316">
        <f>'Public Service'!F42</f>
        <v>0</v>
      </c>
      <c r="C68" s="316">
        <f>'Public Service'!H42</f>
        <v>0</v>
      </c>
      <c r="D68" s="316">
        <f>'Public Service'!J42</f>
        <v>0</v>
      </c>
      <c r="E68" s="314">
        <f>D68-C68</f>
        <v>0</v>
      </c>
      <c r="F68" s="108"/>
    </row>
    <row r="69" spans="1:6" s="109" customFormat="1" ht="30">
      <c r="A69" s="321" t="s">
        <v>288</v>
      </c>
      <c r="B69" s="322">
        <f>B67+B63+B58+B54+B68</f>
        <v>0</v>
      </c>
      <c r="C69" s="322">
        <f>C67+C63+C58+C54+C68</f>
        <v>0</v>
      </c>
      <c r="D69" s="322">
        <f>D67+D63+D58+D54+D68</f>
        <v>0</v>
      </c>
      <c r="E69" s="323">
        <f t="shared" si="2"/>
        <v>0</v>
      </c>
      <c r="F69" s="108"/>
    </row>
    <row r="70" spans="1:5" ht="30">
      <c r="A70" s="298" t="s">
        <v>142</v>
      </c>
      <c r="B70" s="176"/>
      <c r="C70" s="176"/>
      <c r="D70" s="176"/>
      <c r="E70" s="176"/>
    </row>
    <row r="71" spans="1:7" ht="30">
      <c r="A71" s="298" t="s">
        <v>291</v>
      </c>
      <c r="B71" s="176"/>
      <c r="C71" s="299" t="s">
        <v>89</v>
      </c>
      <c r="D71" s="300">
        <f>Revenue!B2</f>
        <v>0</v>
      </c>
      <c r="E71" s="300"/>
      <c r="F71" s="89"/>
      <c r="G71" s="89"/>
    </row>
    <row r="72" spans="1:7" ht="30.75" thickBot="1">
      <c r="A72" s="301" t="s">
        <v>276</v>
      </c>
      <c r="B72" s="302"/>
      <c r="C72" s="302"/>
      <c r="D72" s="302"/>
      <c r="E72" s="302"/>
      <c r="F72" s="90"/>
      <c r="G72" s="90"/>
    </row>
    <row r="73" spans="1:6" ht="8.25" customHeight="1" thickTop="1">
      <c r="A73" s="317" t="s">
        <v>127</v>
      </c>
      <c r="B73" s="318"/>
      <c r="C73" s="318"/>
      <c r="D73" s="318"/>
      <c r="E73" s="319"/>
      <c r="F73" s="92"/>
    </row>
    <row r="74" spans="1:6" ht="30">
      <c r="A74" s="312" t="s">
        <v>292</v>
      </c>
      <c r="B74" s="306" t="s">
        <v>146</v>
      </c>
      <c r="C74" s="306" t="s">
        <v>147</v>
      </c>
      <c r="D74" s="306" t="s">
        <v>147</v>
      </c>
      <c r="E74" s="307" t="str">
        <f>E49</f>
        <v>2016-17 +/-</v>
      </c>
      <c r="F74" s="92"/>
    </row>
    <row r="75" spans="1:6" ht="30">
      <c r="A75" s="321" t="s">
        <v>293</v>
      </c>
      <c r="B75" s="306" t="str">
        <f>B50</f>
        <v>2015-16</v>
      </c>
      <c r="C75" s="306" t="str">
        <f>C50</f>
        <v>2015-16</v>
      </c>
      <c r="D75" s="306" t="str">
        <f>D50</f>
        <v>2016-17</v>
      </c>
      <c r="E75" s="307" t="str">
        <f>E50</f>
        <v>2015-16</v>
      </c>
      <c r="F75" s="92"/>
    </row>
    <row r="76" spans="1:6" ht="30">
      <c r="A76" s="309" t="s">
        <v>194</v>
      </c>
      <c r="B76" s="310">
        <f>'Academic Supp'!F7</f>
        <v>0</v>
      </c>
      <c r="C76" s="310">
        <f>'Academic Supp'!H7</f>
        <v>0</v>
      </c>
      <c r="D76" s="310">
        <f>'Academic Supp'!J7</f>
        <v>0</v>
      </c>
      <c r="E76" s="311">
        <f aca="true" t="shared" si="3" ref="E76:E94">D76-C76</f>
        <v>0</v>
      </c>
      <c r="F76" s="92"/>
    </row>
    <row r="77" spans="1:6" ht="30">
      <c r="A77" s="309" t="s">
        <v>195</v>
      </c>
      <c r="B77" s="310">
        <f>'Academic Supp'!F8</f>
        <v>0</v>
      </c>
      <c r="C77" s="310">
        <f>'Academic Supp'!H8</f>
        <v>0</v>
      </c>
      <c r="D77" s="310">
        <f>'Academic Supp'!J8</f>
        <v>0</v>
      </c>
      <c r="E77" s="311">
        <f t="shared" si="3"/>
        <v>0</v>
      </c>
      <c r="F77" s="92"/>
    </row>
    <row r="78" spans="1:6" ht="30">
      <c r="A78" s="309" t="s">
        <v>196</v>
      </c>
      <c r="B78" s="310">
        <f>'Academic Supp'!F9</f>
        <v>0</v>
      </c>
      <c r="C78" s="310">
        <f>'Academic Supp'!H9</f>
        <v>0</v>
      </c>
      <c r="D78" s="310">
        <f>'Academic Supp'!J9</f>
        <v>0</v>
      </c>
      <c r="E78" s="311">
        <f t="shared" si="3"/>
        <v>0</v>
      </c>
      <c r="F78" s="92"/>
    </row>
    <row r="79" spans="1:6" s="109" customFormat="1" ht="30">
      <c r="A79" s="312" t="s">
        <v>197</v>
      </c>
      <c r="B79" s="313">
        <f>B78+B77+B76</f>
        <v>0</v>
      </c>
      <c r="C79" s="313">
        <f>C78+C77+C76</f>
        <v>0</v>
      </c>
      <c r="D79" s="313">
        <f>D78+D77+D76</f>
        <v>0</v>
      </c>
      <c r="E79" s="314">
        <f t="shared" si="3"/>
        <v>0</v>
      </c>
      <c r="F79" s="108"/>
    </row>
    <row r="80" spans="1:6" ht="30">
      <c r="A80" s="309" t="s">
        <v>278</v>
      </c>
      <c r="B80" s="315">
        <f>'Academic Supp'!F12</f>
        <v>0</v>
      </c>
      <c r="C80" s="315">
        <f>'Academic Supp'!H12</f>
        <v>0</v>
      </c>
      <c r="D80" s="315">
        <f>'Academic Supp'!J12</f>
        <v>0</v>
      </c>
      <c r="E80" s="311">
        <f t="shared" si="3"/>
        <v>0</v>
      </c>
      <c r="F80" s="92"/>
    </row>
    <row r="81" spans="1:6" ht="30">
      <c r="A81" s="309" t="s">
        <v>279</v>
      </c>
      <c r="B81" s="315">
        <f>'Academic Supp'!F14</f>
        <v>0</v>
      </c>
      <c r="C81" s="315">
        <f>'Academic Supp'!H14</f>
        <v>0</v>
      </c>
      <c r="D81" s="315">
        <f>'Academic Supp'!J14</f>
        <v>0</v>
      </c>
      <c r="E81" s="311">
        <f t="shared" si="3"/>
        <v>0</v>
      </c>
      <c r="F81" s="92"/>
    </row>
    <row r="82" spans="1:6" ht="30">
      <c r="A82" s="309" t="s">
        <v>280</v>
      </c>
      <c r="B82" s="315">
        <f>'Academic Supp'!F16</f>
        <v>0</v>
      </c>
      <c r="C82" s="315">
        <f>'Academic Supp'!H16</f>
        <v>0</v>
      </c>
      <c r="D82" s="315">
        <f>'Academic Supp'!J16</f>
        <v>0</v>
      </c>
      <c r="E82" s="311">
        <f t="shared" si="3"/>
        <v>0</v>
      </c>
      <c r="F82" s="92"/>
    </row>
    <row r="83" spans="1:6" s="109" customFormat="1" ht="30">
      <c r="A83" s="312" t="s">
        <v>201</v>
      </c>
      <c r="B83" s="316">
        <f>B82+B81+B80</f>
        <v>0</v>
      </c>
      <c r="C83" s="316">
        <f>C82+C81+C80</f>
        <v>0</v>
      </c>
      <c r="D83" s="316">
        <f>D82+D81+D80</f>
        <v>0</v>
      </c>
      <c r="E83" s="314">
        <f t="shared" si="3"/>
        <v>0</v>
      </c>
      <c r="F83" s="108"/>
    </row>
    <row r="84" spans="1:6" ht="30">
      <c r="A84" s="309" t="s">
        <v>281</v>
      </c>
      <c r="B84" s="315">
        <f>'Academic Supp'!F27</f>
        <v>0</v>
      </c>
      <c r="C84" s="315">
        <f>'Academic Supp'!H27</f>
        <v>0</v>
      </c>
      <c r="D84" s="315">
        <f>'Academic Supp'!J27</f>
        <v>0</v>
      </c>
      <c r="E84" s="311">
        <f t="shared" si="3"/>
        <v>0</v>
      </c>
      <c r="F84" s="92"/>
    </row>
    <row r="85" spans="1:6" ht="30">
      <c r="A85" s="309" t="s">
        <v>282</v>
      </c>
      <c r="B85" s="315">
        <f>'Academic Supp'!F29</f>
        <v>0</v>
      </c>
      <c r="C85" s="315">
        <f>'Academic Supp'!H29</f>
        <v>0</v>
      </c>
      <c r="D85" s="315">
        <f>'Academic Supp'!J29</f>
        <v>0</v>
      </c>
      <c r="E85" s="311">
        <f t="shared" si="3"/>
        <v>0</v>
      </c>
      <c r="F85" s="92"/>
    </row>
    <row r="86" spans="1:6" ht="30">
      <c r="A86" s="309" t="s">
        <v>283</v>
      </c>
      <c r="B86" s="315">
        <f>'Academic Supp'!F37</f>
        <v>0</v>
      </c>
      <c r="C86" s="315">
        <f>'Academic Supp'!H37</f>
        <v>0</v>
      </c>
      <c r="D86" s="315">
        <f>'Academic Supp'!J37</f>
        <v>0</v>
      </c>
      <c r="E86" s="311">
        <f t="shared" si="3"/>
        <v>0</v>
      </c>
      <c r="F86" s="92"/>
    </row>
    <row r="87" spans="1:6" ht="30">
      <c r="A87" s="309" t="s">
        <v>284</v>
      </c>
      <c r="B87" s="315">
        <f>'Academic Supp'!F39</f>
        <v>0</v>
      </c>
      <c r="C87" s="315">
        <f>'Academic Supp'!H39</f>
        <v>0</v>
      </c>
      <c r="D87" s="315">
        <f>'Academic Supp'!J39</f>
        <v>0</v>
      </c>
      <c r="E87" s="311">
        <f t="shared" si="3"/>
        <v>0</v>
      </c>
      <c r="F87" s="92"/>
    </row>
    <row r="88" spans="1:6" s="109" customFormat="1" ht="30">
      <c r="A88" s="312" t="s">
        <v>206</v>
      </c>
      <c r="B88" s="316">
        <f>B87+B86+B85+B84</f>
        <v>0</v>
      </c>
      <c r="C88" s="316">
        <f>C87+C86+C85+C84</f>
        <v>0</v>
      </c>
      <c r="D88" s="316">
        <f>D87+D86+D85+D84</f>
        <v>0</v>
      </c>
      <c r="E88" s="314">
        <f t="shared" si="3"/>
        <v>0</v>
      </c>
      <c r="F88" s="108"/>
    </row>
    <row r="89" spans="1:6" ht="30">
      <c r="A89" s="309" t="s">
        <v>285</v>
      </c>
      <c r="B89" s="315">
        <f>'Academic Supp'!F32+'Academic Supp'!F34</f>
        <v>0</v>
      </c>
      <c r="C89" s="315">
        <f>'Academic Supp'!H32+'Academic Supp'!H34</f>
        <v>0</v>
      </c>
      <c r="D89" s="315">
        <f>'Academic Supp'!J32+'Academic Supp'!J34</f>
        <v>0</v>
      </c>
      <c r="E89" s="311">
        <f t="shared" si="3"/>
        <v>0</v>
      </c>
      <c r="F89" s="92"/>
    </row>
    <row r="90" spans="1:6" ht="30">
      <c r="A90" s="309" t="s">
        <v>286</v>
      </c>
      <c r="B90" s="315">
        <f>'Academic Supp'!F31</f>
        <v>0</v>
      </c>
      <c r="C90" s="315">
        <f>'Academic Supp'!H31</f>
        <v>0</v>
      </c>
      <c r="D90" s="315">
        <f>'Academic Supp'!J31</f>
        <v>0</v>
      </c>
      <c r="E90" s="311">
        <f t="shared" si="3"/>
        <v>0</v>
      </c>
      <c r="F90" s="92"/>
    </row>
    <row r="91" spans="1:6" ht="30">
      <c r="A91" s="309" t="s">
        <v>287</v>
      </c>
      <c r="B91" s="315">
        <f>'Academic Supp'!F33</f>
        <v>0</v>
      </c>
      <c r="C91" s="315">
        <f>'Academic Supp'!H33</f>
        <v>0</v>
      </c>
      <c r="D91" s="315">
        <f>'Academic Supp'!J33</f>
        <v>0</v>
      </c>
      <c r="E91" s="311">
        <f t="shared" si="3"/>
        <v>0</v>
      </c>
      <c r="F91" s="92"/>
    </row>
    <row r="92" spans="1:6" s="109" customFormat="1" ht="30">
      <c r="A92" s="312" t="s">
        <v>210</v>
      </c>
      <c r="B92" s="316">
        <f>B91+B90+B89</f>
        <v>0</v>
      </c>
      <c r="C92" s="316">
        <f>C91+C90+C89</f>
        <v>0</v>
      </c>
      <c r="D92" s="316">
        <f>D91+D90+D89</f>
        <v>0</v>
      </c>
      <c r="E92" s="314">
        <f t="shared" si="3"/>
        <v>0</v>
      </c>
      <c r="F92" s="108"/>
    </row>
    <row r="93" spans="1:6" s="109" customFormat="1" ht="30">
      <c r="A93" s="312" t="s">
        <v>315</v>
      </c>
      <c r="B93" s="316">
        <f>'Academic Supp'!F42</f>
        <v>0</v>
      </c>
      <c r="C93" s="316">
        <f>'Academic Supp'!F42</f>
        <v>0</v>
      </c>
      <c r="D93" s="316">
        <f>'Academic Supp'!J42</f>
        <v>0</v>
      </c>
      <c r="E93" s="314">
        <f>D93-C93</f>
        <v>0</v>
      </c>
      <c r="F93" s="108"/>
    </row>
    <row r="94" spans="1:6" s="109" customFormat="1" ht="30">
      <c r="A94" s="312" t="s">
        <v>288</v>
      </c>
      <c r="B94" s="313">
        <f>B92+B88+B83+B79+B93</f>
        <v>0</v>
      </c>
      <c r="C94" s="313">
        <f>C92+C88+C83+C79+C93</f>
        <v>0</v>
      </c>
      <c r="D94" s="313">
        <f>D92+D88+D83+D79+D93</f>
        <v>0</v>
      </c>
      <c r="E94" s="314">
        <f t="shared" si="3"/>
        <v>0</v>
      </c>
      <c r="F94" s="108"/>
    </row>
    <row r="95" spans="1:6" ht="7.5" customHeight="1">
      <c r="A95" s="317" t="s">
        <v>127</v>
      </c>
      <c r="B95" s="318"/>
      <c r="C95" s="318"/>
      <c r="D95" s="318"/>
      <c r="E95" s="319"/>
      <c r="F95" s="92"/>
    </row>
    <row r="96" spans="1:6" ht="30">
      <c r="A96" s="312" t="s">
        <v>294</v>
      </c>
      <c r="B96" s="306" t="s">
        <v>146</v>
      </c>
      <c r="C96" s="306" t="s">
        <v>147</v>
      </c>
      <c r="D96" s="306" t="s">
        <v>147</v>
      </c>
      <c r="E96" s="307" t="str">
        <f>E74</f>
        <v>2016-17 +/-</v>
      </c>
      <c r="F96" s="92"/>
    </row>
    <row r="97" spans="1:6" ht="30">
      <c r="A97" s="321"/>
      <c r="B97" s="306" t="str">
        <f>B75</f>
        <v>2015-16</v>
      </c>
      <c r="C97" s="306" t="str">
        <f>C75</f>
        <v>2015-16</v>
      </c>
      <c r="D97" s="306" t="str">
        <f>D75</f>
        <v>2016-17</v>
      </c>
      <c r="E97" s="307" t="str">
        <f>E75</f>
        <v>2015-16</v>
      </c>
      <c r="F97" s="92"/>
    </row>
    <row r="98" spans="1:6" ht="30">
      <c r="A98" s="309" t="s">
        <v>194</v>
      </c>
      <c r="B98" s="310">
        <f>'Student Services'!F7</f>
        <v>0</v>
      </c>
      <c r="C98" s="310">
        <f>'Student Services'!H7</f>
        <v>0</v>
      </c>
      <c r="D98" s="310">
        <f>'Student Services'!J7</f>
        <v>0</v>
      </c>
      <c r="E98" s="311">
        <f aca="true" t="shared" si="4" ref="E98:E116">D98-C98</f>
        <v>0</v>
      </c>
      <c r="F98" s="92"/>
    </row>
    <row r="99" spans="1:6" ht="30">
      <c r="A99" s="309" t="s">
        <v>195</v>
      </c>
      <c r="B99" s="310">
        <f>'Student Services'!F8</f>
        <v>0</v>
      </c>
      <c r="C99" s="310">
        <f>'Student Services'!H8</f>
        <v>0</v>
      </c>
      <c r="D99" s="310">
        <f>'Student Services'!J8</f>
        <v>0</v>
      </c>
      <c r="E99" s="311">
        <f t="shared" si="4"/>
        <v>0</v>
      </c>
      <c r="F99" s="92"/>
    </row>
    <row r="100" spans="1:6" ht="30">
      <c r="A100" s="309" t="s">
        <v>196</v>
      </c>
      <c r="B100" s="310">
        <f>'Student Services'!F9</f>
        <v>0</v>
      </c>
      <c r="C100" s="310">
        <f>'Student Services'!H9</f>
        <v>0</v>
      </c>
      <c r="D100" s="310">
        <f>'Student Services'!J9</f>
        <v>0</v>
      </c>
      <c r="E100" s="311">
        <f t="shared" si="4"/>
        <v>0</v>
      </c>
      <c r="F100" s="92"/>
    </row>
    <row r="101" spans="1:6" s="109" customFormat="1" ht="30">
      <c r="A101" s="312" t="s">
        <v>197</v>
      </c>
      <c r="B101" s="313">
        <f>B100+B99+B98</f>
        <v>0</v>
      </c>
      <c r="C101" s="313">
        <f>C100+C99+C98</f>
        <v>0</v>
      </c>
      <c r="D101" s="313">
        <f>D100+D99+D98</f>
        <v>0</v>
      </c>
      <c r="E101" s="314">
        <f t="shared" si="4"/>
        <v>0</v>
      </c>
      <c r="F101" s="108"/>
    </row>
    <row r="102" spans="1:6" ht="30">
      <c r="A102" s="309" t="s">
        <v>278</v>
      </c>
      <c r="B102" s="315">
        <f>'Student Services'!F12</f>
        <v>0</v>
      </c>
      <c r="C102" s="315">
        <f>'Student Services'!H12</f>
        <v>0</v>
      </c>
      <c r="D102" s="315">
        <f>'Student Services'!J12</f>
        <v>0</v>
      </c>
      <c r="E102" s="311">
        <f t="shared" si="4"/>
        <v>0</v>
      </c>
      <c r="F102" s="92"/>
    </row>
    <row r="103" spans="1:6" ht="30">
      <c r="A103" s="309" t="s">
        <v>279</v>
      </c>
      <c r="B103" s="315">
        <f>'Student Services'!F14</f>
        <v>0</v>
      </c>
      <c r="C103" s="315">
        <f>'Student Services'!H14</f>
        <v>0</v>
      </c>
      <c r="D103" s="315">
        <f>'Student Services'!J14</f>
        <v>0</v>
      </c>
      <c r="E103" s="311">
        <f t="shared" si="4"/>
        <v>0</v>
      </c>
      <c r="F103" s="92"/>
    </row>
    <row r="104" spans="1:6" ht="30">
      <c r="A104" s="309" t="s">
        <v>280</v>
      </c>
      <c r="B104" s="315">
        <f>'Student Services'!F16</f>
        <v>0</v>
      </c>
      <c r="C104" s="315">
        <f>'Student Services'!H16</f>
        <v>0</v>
      </c>
      <c r="D104" s="315">
        <f>'Student Services'!J16</f>
        <v>0</v>
      </c>
      <c r="E104" s="311">
        <f t="shared" si="4"/>
        <v>0</v>
      </c>
      <c r="F104" s="92"/>
    </row>
    <row r="105" spans="1:6" s="109" customFormat="1" ht="30">
      <c r="A105" s="312" t="s">
        <v>201</v>
      </c>
      <c r="B105" s="316">
        <f>B104+B103+B102</f>
        <v>0</v>
      </c>
      <c r="C105" s="316">
        <f>C104+C103+C102</f>
        <v>0</v>
      </c>
      <c r="D105" s="316">
        <f>D104+D103+D102</f>
        <v>0</v>
      </c>
      <c r="E105" s="314">
        <f t="shared" si="4"/>
        <v>0</v>
      </c>
      <c r="F105" s="108"/>
    </row>
    <row r="106" spans="1:6" ht="30">
      <c r="A106" s="309" t="s">
        <v>281</v>
      </c>
      <c r="B106" s="315">
        <f>'Student Services'!F27</f>
        <v>0</v>
      </c>
      <c r="C106" s="315">
        <f>'Student Services'!H27</f>
        <v>0</v>
      </c>
      <c r="D106" s="315">
        <f>'Student Services'!J27</f>
        <v>0</v>
      </c>
      <c r="E106" s="311">
        <f t="shared" si="4"/>
        <v>0</v>
      </c>
      <c r="F106" s="92"/>
    </row>
    <row r="107" spans="1:6" ht="30">
      <c r="A107" s="309" t="s">
        <v>282</v>
      </c>
      <c r="B107" s="315">
        <f>'Student Services'!F29</f>
        <v>0</v>
      </c>
      <c r="C107" s="315">
        <f>'Student Services'!H29</f>
        <v>0</v>
      </c>
      <c r="D107" s="315">
        <f>'Student Services'!J29</f>
        <v>0</v>
      </c>
      <c r="E107" s="311">
        <f t="shared" si="4"/>
        <v>0</v>
      </c>
      <c r="F107" s="92"/>
    </row>
    <row r="108" spans="1:6" ht="30">
      <c r="A108" s="309" t="s">
        <v>283</v>
      </c>
      <c r="B108" s="315">
        <f>'Student Services'!F37</f>
        <v>0</v>
      </c>
      <c r="C108" s="315">
        <f>'Student Services'!H37</f>
        <v>0</v>
      </c>
      <c r="D108" s="315">
        <f>'Student Services'!J37</f>
        <v>0</v>
      </c>
      <c r="E108" s="311">
        <f t="shared" si="4"/>
        <v>0</v>
      </c>
      <c r="F108" s="92"/>
    </row>
    <row r="109" spans="1:6" ht="30">
      <c r="A109" s="309" t="s">
        <v>284</v>
      </c>
      <c r="B109" s="315">
        <f>'Student Services'!F39</f>
        <v>0</v>
      </c>
      <c r="C109" s="315">
        <f>'Student Services'!H39</f>
        <v>0</v>
      </c>
      <c r="D109" s="315">
        <f>'Student Services'!J39</f>
        <v>0</v>
      </c>
      <c r="E109" s="311">
        <f t="shared" si="4"/>
        <v>0</v>
      </c>
      <c r="F109" s="92"/>
    </row>
    <row r="110" spans="1:6" s="109" customFormat="1" ht="30">
      <c r="A110" s="312" t="s">
        <v>206</v>
      </c>
      <c r="B110" s="316">
        <f>B109+B108+B107+B106</f>
        <v>0</v>
      </c>
      <c r="C110" s="316">
        <f>C109+C108+C107+C106</f>
        <v>0</v>
      </c>
      <c r="D110" s="316">
        <f>D109+D108+D107+D106</f>
        <v>0</v>
      </c>
      <c r="E110" s="314">
        <f t="shared" si="4"/>
        <v>0</v>
      </c>
      <c r="F110" s="108"/>
    </row>
    <row r="111" spans="1:6" ht="30">
      <c r="A111" s="309" t="s">
        <v>285</v>
      </c>
      <c r="B111" s="315">
        <f>'Student Services'!F32+'Student Services'!F34</f>
        <v>0</v>
      </c>
      <c r="C111" s="315">
        <f>'Student Services'!H32+'Student Services'!H34</f>
        <v>0</v>
      </c>
      <c r="D111" s="315">
        <f>'Student Services'!J32+'Student Services'!J34</f>
        <v>0</v>
      </c>
      <c r="E111" s="311">
        <f t="shared" si="4"/>
        <v>0</v>
      </c>
      <c r="F111" s="92"/>
    </row>
    <row r="112" spans="1:6" ht="30">
      <c r="A112" s="309" t="s">
        <v>286</v>
      </c>
      <c r="B112" s="315">
        <f>'Student Services'!F31</f>
        <v>0</v>
      </c>
      <c r="C112" s="315">
        <f>'Student Services'!H102</f>
        <v>0</v>
      </c>
      <c r="D112" s="315">
        <f>'Student Services'!J102</f>
        <v>0</v>
      </c>
      <c r="E112" s="311">
        <f t="shared" si="4"/>
        <v>0</v>
      </c>
      <c r="F112" s="92"/>
    </row>
    <row r="113" spans="1:6" ht="30">
      <c r="A113" s="309" t="s">
        <v>287</v>
      </c>
      <c r="B113" s="315">
        <f>'Student Services'!F33</f>
        <v>0</v>
      </c>
      <c r="C113" s="315">
        <f>'Student Services'!H33</f>
        <v>0</v>
      </c>
      <c r="D113" s="315">
        <f>'Student Services'!J33</f>
        <v>0</v>
      </c>
      <c r="E113" s="311">
        <f t="shared" si="4"/>
        <v>0</v>
      </c>
      <c r="F113" s="92"/>
    </row>
    <row r="114" spans="1:6" s="109" customFormat="1" ht="30">
      <c r="A114" s="312" t="s">
        <v>210</v>
      </c>
      <c r="B114" s="316">
        <f>B113+B112+B111</f>
        <v>0</v>
      </c>
      <c r="C114" s="316">
        <f>C113+C112+C111</f>
        <v>0</v>
      </c>
      <c r="D114" s="316">
        <f>D113+D112+D111</f>
        <v>0</v>
      </c>
      <c r="E114" s="314">
        <f t="shared" si="4"/>
        <v>0</v>
      </c>
      <c r="F114" s="108"/>
    </row>
    <row r="115" spans="1:6" s="109" customFormat="1" ht="30">
      <c r="A115" s="312" t="s">
        <v>315</v>
      </c>
      <c r="B115" s="316">
        <f>'Student Services'!F41</f>
        <v>0</v>
      </c>
      <c r="C115" s="316">
        <f>'Student Services'!H41</f>
        <v>0</v>
      </c>
      <c r="D115" s="316">
        <f>'Student Services'!J41</f>
        <v>0</v>
      </c>
      <c r="E115" s="314">
        <f>D115-C115</f>
        <v>0</v>
      </c>
      <c r="F115" s="108"/>
    </row>
    <row r="116" spans="1:6" s="109" customFormat="1" ht="30">
      <c r="A116" s="312" t="s">
        <v>288</v>
      </c>
      <c r="B116" s="313">
        <f>B114+B110+B105+B101+B115</f>
        <v>0</v>
      </c>
      <c r="C116" s="313">
        <f>C114+C110+C105+C101+C115</f>
        <v>0</v>
      </c>
      <c r="D116" s="313">
        <f>D114+D110+D105+D101+D115</f>
        <v>0</v>
      </c>
      <c r="E116" s="314">
        <f t="shared" si="4"/>
        <v>0</v>
      </c>
      <c r="F116" s="108"/>
    </row>
    <row r="117" spans="1:6" ht="7.5" customHeight="1">
      <c r="A117" s="324" t="s">
        <v>127</v>
      </c>
      <c r="B117" s="325"/>
      <c r="C117" s="325"/>
      <c r="D117" s="325"/>
      <c r="E117" s="325"/>
      <c r="F117" s="92"/>
    </row>
    <row r="118" spans="1:6" ht="30">
      <c r="A118" s="312" t="s">
        <v>295</v>
      </c>
      <c r="B118" s="306" t="s">
        <v>146</v>
      </c>
      <c r="C118" s="306" t="s">
        <v>147</v>
      </c>
      <c r="D118" s="306" t="s">
        <v>147</v>
      </c>
      <c r="E118" s="307" t="str">
        <f>E96</f>
        <v>2016-17 +/-</v>
      </c>
      <c r="F118" s="92"/>
    </row>
    <row r="119" spans="1:6" ht="30">
      <c r="A119" s="321"/>
      <c r="B119" s="306" t="str">
        <f>B97</f>
        <v>2015-16</v>
      </c>
      <c r="C119" s="306" t="str">
        <f>C97</f>
        <v>2015-16</v>
      </c>
      <c r="D119" s="306" t="str">
        <f>D97</f>
        <v>2016-17</v>
      </c>
      <c r="E119" s="307" t="str">
        <f>E97</f>
        <v>2015-16</v>
      </c>
      <c r="F119" s="92"/>
    </row>
    <row r="120" spans="1:6" ht="30">
      <c r="A120" s="309" t="s">
        <v>194</v>
      </c>
      <c r="B120" s="310">
        <f>'Institutional Supp'!F7</f>
        <v>0</v>
      </c>
      <c r="C120" s="310">
        <f>'Institutional Supp'!H7</f>
        <v>0</v>
      </c>
      <c r="D120" s="310">
        <f>'Institutional Supp'!J7</f>
        <v>0</v>
      </c>
      <c r="E120" s="311">
        <f aca="true" t="shared" si="5" ref="E120:E138">D120-C120</f>
        <v>0</v>
      </c>
      <c r="F120" s="92"/>
    </row>
    <row r="121" spans="1:6" ht="30">
      <c r="A121" s="309" t="s">
        <v>195</v>
      </c>
      <c r="B121" s="310">
        <f>'Institutional Supp'!F8</f>
        <v>0</v>
      </c>
      <c r="C121" s="310">
        <f>'Institutional Supp'!H8</f>
        <v>0</v>
      </c>
      <c r="D121" s="310">
        <f>'Institutional Supp'!J8</f>
        <v>0</v>
      </c>
      <c r="E121" s="311">
        <f t="shared" si="5"/>
        <v>0</v>
      </c>
      <c r="F121" s="92"/>
    </row>
    <row r="122" spans="1:6" ht="30">
      <c r="A122" s="309" t="s">
        <v>196</v>
      </c>
      <c r="B122" s="310">
        <f>'Institutional Supp'!F9</f>
        <v>0</v>
      </c>
      <c r="C122" s="310">
        <f>'Institutional Supp'!H9</f>
        <v>0</v>
      </c>
      <c r="D122" s="310">
        <f>'Institutional Supp'!J9</f>
        <v>0</v>
      </c>
      <c r="E122" s="311">
        <f t="shared" si="5"/>
        <v>0</v>
      </c>
      <c r="F122" s="92"/>
    </row>
    <row r="123" spans="1:6" s="109" customFormat="1" ht="30">
      <c r="A123" s="312" t="s">
        <v>197</v>
      </c>
      <c r="B123" s="313">
        <f>B122+B121+B120</f>
        <v>0</v>
      </c>
      <c r="C123" s="313">
        <f>C122+C121+C120</f>
        <v>0</v>
      </c>
      <c r="D123" s="313">
        <f>D122+D121+D120</f>
        <v>0</v>
      </c>
      <c r="E123" s="314">
        <f t="shared" si="5"/>
        <v>0</v>
      </c>
      <c r="F123" s="108"/>
    </row>
    <row r="124" spans="1:6" ht="30">
      <c r="A124" s="309" t="s">
        <v>278</v>
      </c>
      <c r="B124" s="315">
        <f>'Institutional Supp'!F12</f>
        <v>0</v>
      </c>
      <c r="C124" s="315">
        <f>'Institutional Supp'!H12</f>
        <v>0</v>
      </c>
      <c r="D124" s="315">
        <f>'Institutional Supp'!J12</f>
        <v>0</v>
      </c>
      <c r="E124" s="311">
        <f t="shared" si="5"/>
        <v>0</v>
      </c>
      <c r="F124" s="92"/>
    </row>
    <row r="125" spans="1:6" ht="30">
      <c r="A125" s="309" t="s">
        <v>279</v>
      </c>
      <c r="B125" s="315">
        <f>'Institutional Supp'!F14</f>
        <v>0</v>
      </c>
      <c r="C125" s="315">
        <f>'Institutional Supp'!H14</f>
        <v>0</v>
      </c>
      <c r="D125" s="315">
        <f>'Institutional Supp'!J14</f>
        <v>0</v>
      </c>
      <c r="E125" s="311">
        <f t="shared" si="5"/>
        <v>0</v>
      </c>
      <c r="F125" s="92"/>
    </row>
    <row r="126" spans="1:6" ht="30">
      <c r="A126" s="309" t="s">
        <v>280</v>
      </c>
      <c r="B126" s="315">
        <f>'Institutional Supp'!F16</f>
        <v>0</v>
      </c>
      <c r="C126" s="315">
        <f>'Institutional Supp'!H16</f>
        <v>0</v>
      </c>
      <c r="D126" s="315">
        <f>'Institutional Supp'!J16</f>
        <v>0</v>
      </c>
      <c r="E126" s="311">
        <f t="shared" si="5"/>
        <v>0</v>
      </c>
      <c r="F126" s="92"/>
    </row>
    <row r="127" spans="1:6" s="109" customFormat="1" ht="30">
      <c r="A127" s="312" t="s">
        <v>201</v>
      </c>
      <c r="B127" s="316">
        <f>B126+B125+B124</f>
        <v>0</v>
      </c>
      <c r="C127" s="316">
        <f>C126+C125+C124</f>
        <v>0</v>
      </c>
      <c r="D127" s="316">
        <f>D126+D125+D124</f>
        <v>0</v>
      </c>
      <c r="E127" s="314">
        <f t="shared" si="5"/>
        <v>0</v>
      </c>
      <c r="F127" s="108"/>
    </row>
    <row r="128" spans="1:6" ht="30">
      <c r="A128" s="309" t="s">
        <v>281</v>
      </c>
      <c r="B128" s="315">
        <f>'Institutional Supp'!F27</f>
        <v>0</v>
      </c>
      <c r="C128" s="315">
        <f>'Institutional Supp'!H27</f>
        <v>0</v>
      </c>
      <c r="D128" s="315">
        <f>'Institutional Supp'!J27</f>
        <v>0</v>
      </c>
      <c r="E128" s="311">
        <f t="shared" si="5"/>
        <v>0</v>
      </c>
      <c r="F128" s="92"/>
    </row>
    <row r="129" spans="1:6" ht="30">
      <c r="A129" s="309" t="s">
        <v>282</v>
      </c>
      <c r="B129" s="315">
        <f>'Institutional Supp'!F29</f>
        <v>0</v>
      </c>
      <c r="C129" s="315">
        <f>'Institutional Supp'!H29</f>
        <v>0</v>
      </c>
      <c r="D129" s="315">
        <f>'Institutional Supp'!J29</f>
        <v>0</v>
      </c>
      <c r="E129" s="311">
        <f t="shared" si="5"/>
        <v>0</v>
      </c>
      <c r="F129" s="92"/>
    </row>
    <row r="130" spans="1:6" ht="30">
      <c r="A130" s="309" t="s">
        <v>283</v>
      </c>
      <c r="B130" s="315">
        <f>'Institutional Supp'!F37</f>
        <v>0</v>
      </c>
      <c r="C130" s="315">
        <f>'Institutional Supp'!H37</f>
        <v>0</v>
      </c>
      <c r="D130" s="315">
        <f>'Institutional Supp'!J37</f>
        <v>0</v>
      </c>
      <c r="E130" s="311">
        <f t="shared" si="5"/>
        <v>0</v>
      </c>
      <c r="F130" s="92"/>
    </row>
    <row r="131" spans="1:6" ht="30">
      <c r="A131" s="309" t="s">
        <v>284</v>
      </c>
      <c r="B131" s="315">
        <f>'Institutional Supp'!F39</f>
        <v>0</v>
      </c>
      <c r="C131" s="315">
        <f>'Institutional Supp'!H39</f>
        <v>0</v>
      </c>
      <c r="D131" s="315">
        <f>'Institutional Supp'!J39</f>
        <v>0</v>
      </c>
      <c r="E131" s="311">
        <f t="shared" si="5"/>
        <v>0</v>
      </c>
      <c r="F131" s="92"/>
    </row>
    <row r="132" spans="1:6" s="109" customFormat="1" ht="30">
      <c r="A132" s="312" t="s">
        <v>206</v>
      </c>
      <c r="B132" s="316">
        <f>B131+B130+B129+B128</f>
        <v>0</v>
      </c>
      <c r="C132" s="316">
        <f>C131+C130+C129+C128</f>
        <v>0</v>
      </c>
      <c r="D132" s="316">
        <f>D131+D130+D129+D128</f>
        <v>0</v>
      </c>
      <c r="E132" s="314">
        <f t="shared" si="5"/>
        <v>0</v>
      </c>
      <c r="F132" s="108"/>
    </row>
    <row r="133" spans="1:6" ht="30">
      <c r="A133" s="309" t="s">
        <v>285</v>
      </c>
      <c r="B133" s="315">
        <f>'Institutional Supp'!F32+'Institutional Supp'!F34</f>
        <v>0</v>
      </c>
      <c r="C133" s="315">
        <f>'Institutional Supp'!H32+'Institutional Supp'!H34</f>
        <v>0</v>
      </c>
      <c r="D133" s="315">
        <f>'Institutional Supp'!J32+'Institutional Supp'!J34</f>
        <v>0</v>
      </c>
      <c r="E133" s="311">
        <f t="shared" si="5"/>
        <v>0</v>
      </c>
      <c r="F133" s="92"/>
    </row>
    <row r="134" spans="1:6" ht="30">
      <c r="A134" s="309" t="s">
        <v>286</v>
      </c>
      <c r="B134" s="315">
        <f>'Institutional Supp'!F31</f>
        <v>0</v>
      </c>
      <c r="C134" s="315">
        <f>'Institutional Supp'!H31</f>
        <v>0</v>
      </c>
      <c r="D134" s="315">
        <f>'Institutional Supp'!J31</f>
        <v>0</v>
      </c>
      <c r="E134" s="311">
        <f t="shared" si="5"/>
        <v>0</v>
      </c>
      <c r="F134" s="92"/>
    </row>
    <row r="135" spans="1:6" ht="30">
      <c r="A135" s="309" t="s">
        <v>287</v>
      </c>
      <c r="B135" s="315">
        <f>'Institutional Supp'!F33</f>
        <v>0</v>
      </c>
      <c r="C135" s="315">
        <f>'Institutional Supp'!H33</f>
        <v>0</v>
      </c>
      <c r="D135" s="315">
        <f>'Institutional Supp'!J33</f>
        <v>0</v>
      </c>
      <c r="E135" s="311">
        <f t="shared" si="5"/>
        <v>0</v>
      </c>
      <c r="F135" s="92"/>
    </row>
    <row r="136" spans="1:6" s="109" customFormat="1" ht="30">
      <c r="A136" s="312" t="s">
        <v>210</v>
      </c>
      <c r="B136" s="316">
        <f>B135+B134+B133</f>
        <v>0</v>
      </c>
      <c r="C136" s="316">
        <f>C135+C134+C133</f>
        <v>0</v>
      </c>
      <c r="D136" s="316">
        <f>D135+D134+D133</f>
        <v>0</v>
      </c>
      <c r="E136" s="314">
        <f t="shared" si="5"/>
        <v>0</v>
      </c>
      <c r="F136" s="108"/>
    </row>
    <row r="137" spans="1:6" s="109" customFormat="1" ht="30">
      <c r="A137" s="312" t="s">
        <v>315</v>
      </c>
      <c r="B137" s="316">
        <f>'Institutional Supp'!F41</f>
        <v>0</v>
      </c>
      <c r="C137" s="316">
        <f>'Institutional Supp'!H41</f>
        <v>0</v>
      </c>
      <c r="D137" s="316">
        <f>'Institutional Supp'!J41</f>
        <v>0</v>
      </c>
      <c r="E137" s="314">
        <f>D137-C137</f>
        <v>0</v>
      </c>
      <c r="F137" s="108"/>
    </row>
    <row r="138" spans="1:6" s="109" customFormat="1" ht="30">
      <c r="A138" s="321" t="s">
        <v>288</v>
      </c>
      <c r="B138" s="322">
        <f>B136+B132+B127+B123+B137</f>
        <v>0</v>
      </c>
      <c r="C138" s="322">
        <f>C136+C132+C127+C123+C137</f>
        <v>0</v>
      </c>
      <c r="D138" s="322">
        <f>D136+D132+D127+D123+D137</f>
        <v>0</v>
      </c>
      <c r="E138" s="323">
        <f t="shared" si="5"/>
        <v>0</v>
      </c>
      <c r="F138" s="108"/>
    </row>
    <row r="139" spans="1:5" ht="30">
      <c r="A139" s="298" t="s">
        <v>142</v>
      </c>
      <c r="B139" s="176"/>
      <c r="C139" s="176"/>
      <c r="D139" s="176"/>
      <c r="E139" s="176"/>
    </row>
    <row r="140" spans="1:7" ht="30">
      <c r="A140" s="298" t="s">
        <v>291</v>
      </c>
      <c r="B140" s="176"/>
      <c r="C140" s="299" t="s">
        <v>89</v>
      </c>
      <c r="D140" s="300">
        <f>Revenue!B2</f>
        <v>0</v>
      </c>
      <c r="E140" s="300"/>
      <c r="F140" s="89"/>
      <c r="G140" s="89"/>
    </row>
    <row r="141" spans="1:7" ht="30.75" thickBot="1">
      <c r="A141" s="301" t="s">
        <v>276</v>
      </c>
      <c r="B141" s="302"/>
      <c r="C141" s="302"/>
      <c r="D141" s="302"/>
      <c r="E141" s="302"/>
      <c r="F141" s="90"/>
      <c r="G141" s="90"/>
    </row>
    <row r="142" spans="1:5" ht="9.75" customHeight="1" thickTop="1">
      <c r="A142" s="326" t="s">
        <v>127</v>
      </c>
      <c r="B142" s="304"/>
      <c r="C142" s="304"/>
      <c r="D142" s="304"/>
      <c r="E142" s="327"/>
    </row>
    <row r="143" spans="1:6" ht="30">
      <c r="A143" s="328" t="s">
        <v>296</v>
      </c>
      <c r="B143" s="306" t="s">
        <v>146</v>
      </c>
      <c r="C143" s="306" t="s">
        <v>147</v>
      </c>
      <c r="D143" s="306" t="s">
        <v>147</v>
      </c>
      <c r="E143" s="307" t="str">
        <f>E118</f>
        <v>2016-17 +/-</v>
      </c>
      <c r="F143" s="92"/>
    </row>
    <row r="144" spans="1:6" ht="30">
      <c r="A144" s="329" t="s">
        <v>297</v>
      </c>
      <c r="B144" s="306" t="str">
        <f>B119</f>
        <v>2015-16</v>
      </c>
      <c r="C144" s="306" t="str">
        <f>C119</f>
        <v>2015-16</v>
      </c>
      <c r="D144" s="306" t="str">
        <f>D119</f>
        <v>2016-17</v>
      </c>
      <c r="E144" s="307" t="str">
        <f>E119</f>
        <v>2015-16</v>
      </c>
      <c r="F144" s="92"/>
    </row>
    <row r="145" spans="1:6" ht="30">
      <c r="A145" s="309" t="s">
        <v>194</v>
      </c>
      <c r="B145" s="310">
        <f>Scholarships!F7</f>
        <v>0</v>
      </c>
      <c r="C145" s="315">
        <f>Scholarships!H7</f>
        <v>0</v>
      </c>
      <c r="D145" s="315">
        <f>Scholarships!J7</f>
        <v>0</v>
      </c>
      <c r="E145" s="311">
        <f aca="true" t="shared" si="6" ref="E145:E163">D145-C145</f>
        <v>0</v>
      </c>
      <c r="F145" s="92"/>
    </row>
    <row r="146" spans="1:6" ht="30">
      <c r="A146" s="309" t="s">
        <v>195</v>
      </c>
      <c r="B146" s="310">
        <f>Scholarships!F8</f>
        <v>0</v>
      </c>
      <c r="C146" s="315">
        <f>Scholarships!H8</f>
        <v>0</v>
      </c>
      <c r="D146" s="315">
        <f>Scholarships!J8</f>
        <v>0</v>
      </c>
      <c r="E146" s="311">
        <f t="shared" si="6"/>
        <v>0</v>
      </c>
      <c r="F146" s="92"/>
    </row>
    <row r="147" spans="1:6" ht="30">
      <c r="A147" s="309" t="s">
        <v>196</v>
      </c>
      <c r="B147" s="310">
        <f>Scholarships!F9</f>
        <v>0</v>
      </c>
      <c r="C147" s="315">
        <f>Scholarships!H9</f>
        <v>0</v>
      </c>
      <c r="D147" s="315">
        <f>Scholarships!J9</f>
        <v>0</v>
      </c>
      <c r="E147" s="311">
        <f t="shared" si="6"/>
        <v>0</v>
      </c>
      <c r="F147" s="92"/>
    </row>
    <row r="148" spans="1:6" s="109" customFormat="1" ht="30">
      <c r="A148" s="312" t="s">
        <v>197</v>
      </c>
      <c r="B148" s="313">
        <f>B147+B146+B145</f>
        <v>0</v>
      </c>
      <c r="C148" s="313">
        <f>C147+C146+C145</f>
        <v>0</v>
      </c>
      <c r="D148" s="313">
        <f>D147+D146+D145</f>
        <v>0</v>
      </c>
      <c r="E148" s="314">
        <f t="shared" si="6"/>
        <v>0</v>
      </c>
      <c r="F148" s="108"/>
    </row>
    <row r="149" spans="1:6" ht="30">
      <c r="A149" s="309" t="s">
        <v>278</v>
      </c>
      <c r="B149" s="315">
        <f>Scholarships!F12</f>
        <v>0</v>
      </c>
      <c r="C149" s="315">
        <f>Scholarships!H12</f>
        <v>0</v>
      </c>
      <c r="D149" s="315">
        <f>Scholarships!J12</f>
        <v>0</v>
      </c>
      <c r="E149" s="311">
        <f t="shared" si="6"/>
        <v>0</v>
      </c>
      <c r="F149" s="92"/>
    </row>
    <row r="150" spans="1:6" ht="30">
      <c r="A150" s="309" t="s">
        <v>279</v>
      </c>
      <c r="B150" s="315">
        <f>Scholarships!F14</f>
        <v>0</v>
      </c>
      <c r="C150" s="315">
        <f>Scholarships!H14</f>
        <v>0</v>
      </c>
      <c r="D150" s="315">
        <f>Scholarships!J16</f>
        <v>0</v>
      </c>
      <c r="E150" s="311">
        <f t="shared" si="6"/>
        <v>0</v>
      </c>
      <c r="F150" s="92"/>
    </row>
    <row r="151" spans="1:6" ht="30">
      <c r="A151" s="309" t="s">
        <v>280</v>
      </c>
      <c r="B151" s="315">
        <f>Scholarships!F16</f>
        <v>0</v>
      </c>
      <c r="C151" s="315">
        <f>Scholarships!H16</f>
        <v>0</v>
      </c>
      <c r="D151" s="315">
        <f>Scholarships!J16</f>
        <v>0</v>
      </c>
      <c r="E151" s="311">
        <f t="shared" si="6"/>
        <v>0</v>
      </c>
      <c r="F151" s="92"/>
    </row>
    <row r="152" spans="1:6" s="109" customFormat="1" ht="30">
      <c r="A152" s="312" t="s">
        <v>201</v>
      </c>
      <c r="B152" s="316">
        <f>B151+B150+B149</f>
        <v>0</v>
      </c>
      <c r="C152" s="316">
        <f>C151+C150+C149</f>
        <v>0</v>
      </c>
      <c r="D152" s="316">
        <f>D151+D150+D149</f>
        <v>0</v>
      </c>
      <c r="E152" s="314">
        <f t="shared" si="6"/>
        <v>0</v>
      </c>
      <c r="F152" s="108"/>
    </row>
    <row r="153" spans="1:6" ht="30">
      <c r="A153" s="309" t="s">
        <v>281</v>
      </c>
      <c r="B153" s="315">
        <f>Scholarships!F27</f>
        <v>0</v>
      </c>
      <c r="C153" s="315">
        <f>Scholarships!H27</f>
        <v>0</v>
      </c>
      <c r="D153" s="315">
        <f>Scholarships!J27</f>
        <v>0</v>
      </c>
      <c r="E153" s="311">
        <f t="shared" si="6"/>
        <v>0</v>
      </c>
      <c r="F153" s="92"/>
    </row>
    <row r="154" spans="1:6" ht="30">
      <c r="A154" s="309" t="s">
        <v>282</v>
      </c>
      <c r="B154" s="315">
        <f>Scholarships!F29</f>
        <v>0</v>
      </c>
      <c r="C154" s="315">
        <f>Scholarships!H29</f>
        <v>0</v>
      </c>
      <c r="D154" s="315">
        <f>Scholarships!J29</f>
        <v>0</v>
      </c>
      <c r="E154" s="311">
        <f t="shared" si="6"/>
        <v>0</v>
      </c>
      <c r="F154" s="92"/>
    </row>
    <row r="155" spans="1:6" ht="30">
      <c r="A155" s="309" t="s">
        <v>283</v>
      </c>
      <c r="B155" s="315">
        <f>Scholarships!F37</f>
        <v>0</v>
      </c>
      <c r="C155" s="315">
        <f>Scholarships!H37</f>
        <v>0</v>
      </c>
      <c r="D155" s="315">
        <f>Scholarships!J37</f>
        <v>0</v>
      </c>
      <c r="E155" s="311">
        <f t="shared" si="6"/>
        <v>0</v>
      </c>
      <c r="F155" s="92"/>
    </row>
    <row r="156" spans="1:6" ht="30">
      <c r="A156" s="309" t="s">
        <v>284</v>
      </c>
      <c r="B156" s="315">
        <f>Scholarships!F39</f>
        <v>0</v>
      </c>
      <c r="C156" s="315">
        <f>Scholarships!H39</f>
        <v>0</v>
      </c>
      <c r="D156" s="315">
        <f>Scholarships!J39</f>
        <v>0</v>
      </c>
      <c r="E156" s="311">
        <f t="shared" si="6"/>
        <v>0</v>
      </c>
      <c r="F156" s="92"/>
    </row>
    <row r="157" spans="1:6" s="109" customFormat="1" ht="30">
      <c r="A157" s="312" t="s">
        <v>206</v>
      </c>
      <c r="B157" s="316">
        <f>B156+B155+B154+B153</f>
        <v>0</v>
      </c>
      <c r="C157" s="316">
        <f>C156+C155+C154+C153</f>
        <v>0</v>
      </c>
      <c r="D157" s="316">
        <f>D156+D155+D154+D153</f>
        <v>0</v>
      </c>
      <c r="E157" s="314">
        <f t="shared" si="6"/>
        <v>0</v>
      </c>
      <c r="F157" s="108"/>
    </row>
    <row r="158" spans="1:6" ht="30">
      <c r="A158" s="309" t="s">
        <v>285</v>
      </c>
      <c r="B158" s="315">
        <f>Scholarships!F32+Scholarships!F34</f>
        <v>0</v>
      </c>
      <c r="C158" s="315">
        <f>Scholarships!H32+Scholarships!H34</f>
        <v>0</v>
      </c>
      <c r="D158" s="315">
        <f>Scholarships!J32+Scholarships!J34</f>
        <v>0</v>
      </c>
      <c r="E158" s="311">
        <f t="shared" si="6"/>
        <v>0</v>
      </c>
      <c r="F158" s="92"/>
    </row>
    <row r="159" spans="1:6" ht="30">
      <c r="A159" s="309" t="s">
        <v>286</v>
      </c>
      <c r="B159" s="315">
        <f>Scholarships!F31</f>
        <v>0</v>
      </c>
      <c r="C159" s="315">
        <f>Scholarships!H31</f>
        <v>0</v>
      </c>
      <c r="D159" s="315">
        <f>Scholarships!J31</f>
        <v>0</v>
      </c>
      <c r="E159" s="311">
        <f t="shared" si="6"/>
        <v>0</v>
      </c>
      <c r="F159" s="92"/>
    </row>
    <row r="160" spans="1:6" ht="30">
      <c r="A160" s="309" t="s">
        <v>287</v>
      </c>
      <c r="B160" s="315">
        <f>Scholarships!F33</f>
        <v>0</v>
      </c>
      <c r="C160" s="315">
        <f>Scholarships!H33</f>
        <v>0</v>
      </c>
      <c r="D160" s="315">
        <f>Scholarships!J33</f>
        <v>0</v>
      </c>
      <c r="E160" s="311">
        <f t="shared" si="6"/>
        <v>0</v>
      </c>
      <c r="F160" s="92"/>
    </row>
    <row r="161" spans="1:6" s="109" customFormat="1" ht="30">
      <c r="A161" s="312" t="s">
        <v>210</v>
      </c>
      <c r="B161" s="316">
        <f>B160+B159+B158</f>
        <v>0</v>
      </c>
      <c r="C161" s="316">
        <f>C160+C159+C158</f>
        <v>0</v>
      </c>
      <c r="D161" s="316">
        <f>D160+D159+D158</f>
        <v>0</v>
      </c>
      <c r="E161" s="314">
        <f t="shared" si="6"/>
        <v>0</v>
      </c>
      <c r="F161" s="108"/>
    </row>
    <row r="162" spans="1:6" s="109" customFormat="1" ht="30">
      <c r="A162" s="312" t="s">
        <v>315</v>
      </c>
      <c r="B162" s="316">
        <f>Scholarships!F41</f>
        <v>0</v>
      </c>
      <c r="C162" s="316">
        <f>Scholarships!H41</f>
        <v>0</v>
      </c>
      <c r="D162" s="316">
        <f>Scholarships!J41</f>
        <v>0</v>
      </c>
      <c r="E162" s="314">
        <f>D162-C162</f>
        <v>0</v>
      </c>
      <c r="F162" s="108"/>
    </row>
    <row r="163" spans="1:6" s="109" customFormat="1" ht="30">
      <c r="A163" s="312" t="s">
        <v>288</v>
      </c>
      <c r="B163" s="313">
        <f>B161+B157+B152+B148+B162</f>
        <v>0</v>
      </c>
      <c r="C163" s="313">
        <f>C161+C157+C152+C148+C162</f>
        <v>0</v>
      </c>
      <c r="D163" s="313">
        <f>D161+D157+D152+D148+D162</f>
        <v>0</v>
      </c>
      <c r="E163" s="314">
        <f t="shared" si="6"/>
        <v>0</v>
      </c>
      <c r="F163" s="108"/>
    </row>
    <row r="164" spans="1:6" ht="7.5" customHeight="1">
      <c r="A164" s="330" t="s">
        <v>127</v>
      </c>
      <c r="B164" s="318"/>
      <c r="C164" s="318"/>
      <c r="D164" s="318"/>
      <c r="E164" s="319"/>
      <c r="F164" s="92"/>
    </row>
    <row r="165" spans="1:6" ht="30">
      <c r="A165" s="312" t="s">
        <v>298</v>
      </c>
      <c r="B165" s="306" t="s">
        <v>146</v>
      </c>
      <c r="C165" s="306" t="s">
        <v>147</v>
      </c>
      <c r="D165" s="306" t="s">
        <v>147</v>
      </c>
      <c r="E165" s="307" t="str">
        <f>E143</f>
        <v>2016-17 +/-</v>
      </c>
      <c r="F165" s="92"/>
    </row>
    <row r="166" spans="1:6" ht="30">
      <c r="A166" s="331" t="s">
        <v>299</v>
      </c>
      <c r="B166" s="306" t="str">
        <f>B144</f>
        <v>2015-16</v>
      </c>
      <c r="C166" s="306" t="str">
        <f>C144</f>
        <v>2015-16</v>
      </c>
      <c r="D166" s="306" t="str">
        <f>D144</f>
        <v>2016-17</v>
      </c>
      <c r="E166" s="307" t="str">
        <f>E144</f>
        <v>2015-16</v>
      </c>
      <c r="F166" s="92"/>
    </row>
    <row r="167" spans="1:6" ht="30">
      <c r="A167" s="309" t="s">
        <v>194</v>
      </c>
      <c r="B167" s="310">
        <f>'OP&amp;M'!F7</f>
        <v>0</v>
      </c>
      <c r="C167" s="315">
        <f>'OP&amp;M'!H7</f>
        <v>0</v>
      </c>
      <c r="D167" s="315">
        <f>'OP&amp;M'!J7</f>
        <v>0</v>
      </c>
      <c r="E167" s="311">
        <f aca="true" t="shared" si="7" ref="E167:E185">D167-C167</f>
        <v>0</v>
      </c>
      <c r="F167" s="92"/>
    </row>
    <row r="168" spans="1:6" ht="30">
      <c r="A168" s="309" t="s">
        <v>195</v>
      </c>
      <c r="B168" s="310">
        <f>'OP&amp;M'!F8</f>
        <v>0</v>
      </c>
      <c r="C168" s="315">
        <f>'OP&amp;M'!H8</f>
        <v>0</v>
      </c>
      <c r="D168" s="315">
        <f>'OP&amp;M'!J8</f>
        <v>0</v>
      </c>
      <c r="E168" s="311">
        <f t="shared" si="7"/>
        <v>0</v>
      </c>
      <c r="F168" s="92"/>
    </row>
    <row r="169" spans="1:6" ht="30">
      <c r="A169" s="309" t="s">
        <v>196</v>
      </c>
      <c r="B169" s="310">
        <f>'OP&amp;M'!F9</f>
        <v>0</v>
      </c>
      <c r="C169" s="315">
        <f>'OP&amp;M'!H9</f>
        <v>0</v>
      </c>
      <c r="D169" s="315">
        <f>'OP&amp;M'!J9</f>
        <v>0</v>
      </c>
      <c r="E169" s="311">
        <f t="shared" si="7"/>
        <v>0</v>
      </c>
      <c r="F169" s="92"/>
    </row>
    <row r="170" spans="1:6" s="109" customFormat="1" ht="30">
      <c r="A170" s="312" t="s">
        <v>197</v>
      </c>
      <c r="B170" s="313">
        <f>B169+B168+B167</f>
        <v>0</v>
      </c>
      <c r="C170" s="313">
        <f>C169+C168+C167</f>
        <v>0</v>
      </c>
      <c r="D170" s="313">
        <f>D169+D168+D167</f>
        <v>0</v>
      </c>
      <c r="E170" s="314">
        <f t="shared" si="7"/>
        <v>0</v>
      </c>
      <c r="F170" s="108"/>
    </row>
    <row r="171" spans="1:6" ht="30">
      <c r="A171" s="309" t="s">
        <v>278</v>
      </c>
      <c r="B171" s="315">
        <f>'OP&amp;M'!F12</f>
        <v>0</v>
      </c>
      <c r="C171" s="315">
        <f>'OP&amp;M'!H12</f>
        <v>0</v>
      </c>
      <c r="D171" s="315">
        <f>'OP&amp;M'!J12</f>
        <v>0</v>
      </c>
      <c r="E171" s="311">
        <f t="shared" si="7"/>
        <v>0</v>
      </c>
      <c r="F171" s="92"/>
    </row>
    <row r="172" spans="1:6" ht="30">
      <c r="A172" s="309" t="s">
        <v>279</v>
      </c>
      <c r="B172" s="315">
        <f>'OP&amp;M'!F14</f>
        <v>0</v>
      </c>
      <c r="C172" s="315">
        <f>'OP&amp;M'!H14</f>
        <v>0</v>
      </c>
      <c r="D172" s="315">
        <f>'OP&amp;M'!J14</f>
        <v>0</v>
      </c>
      <c r="E172" s="311">
        <f t="shared" si="7"/>
        <v>0</v>
      </c>
      <c r="F172" s="92"/>
    </row>
    <row r="173" spans="1:6" ht="30">
      <c r="A173" s="309" t="s">
        <v>280</v>
      </c>
      <c r="B173" s="315">
        <f>'OP&amp;M'!F16</f>
        <v>0</v>
      </c>
      <c r="C173" s="315">
        <f>'OP&amp;M'!H16</f>
        <v>0</v>
      </c>
      <c r="D173" s="315">
        <f>'OP&amp;M'!J16</f>
        <v>0</v>
      </c>
      <c r="E173" s="311">
        <f t="shared" si="7"/>
        <v>0</v>
      </c>
      <c r="F173" s="92"/>
    </row>
    <row r="174" spans="1:6" s="109" customFormat="1" ht="30">
      <c r="A174" s="312" t="s">
        <v>201</v>
      </c>
      <c r="B174" s="316">
        <f>B173+B172+B171</f>
        <v>0</v>
      </c>
      <c r="C174" s="316">
        <f>C173+C172+C171</f>
        <v>0</v>
      </c>
      <c r="D174" s="316">
        <f>D173+D172+D171</f>
        <v>0</v>
      </c>
      <c r="E174" s="314">
        <f t="shared" si="7"/>
        <v>0</v>
      </c>
      <c r="F174" s="108"/>
    </row>
    <row r="175" spans="1:6" ht="30">
      <c r="A175" s="309" t="s">
        <v>281</v>
      </c>
      <c r="B175" s="315">
        <f>'OP&amp;M'!F27</f>
        <v>0</v>
      </c>
      <c r="C175" s="315">
        <f>'OP&amp;M'!H27</f>
        <v>0</v>
      </c>
      <c r="D175" s="315">
        <f>'OP&amp;M'!J27</f>
        <v>0</v>
      </c>
      <c r="E175" s="311">
        <f t="shared" si="7"/>
        <v>0</v>
      </c>
      <c r="F175" s="92"/>
    </row>
    <row r="176" spans="1:6" ht="30">
      <c r="A176" s="309" t="s">
        <v>282</v>
      </c>
      <c r="B176" s="315">
        <f>'OP&amp;M'!F29</f>
        <v>0</v>
      </c>
      <c r="C176" s="315">
        <f>'OP&amp;M'!H29</f>
        <v>0</v>
      </c>
      <c r="D176" s="315">
        <f>'OP&amp;M'!J29</f>
        <v>0</v>
      </c>
      <c r="E176" s="311">
        <f t="shared" si="7"/>
        <v>0</v>
      </c>
      <c r="F176" s="92"/>
    </row>
    <row r="177" spans="1:6" ht="30">
      <c r="A177" s="309" t="s">
        <v>283</v>
      </c>
      <c r="B177" s="315">
        <f>'OP&amp;M'!F37</f>
        <v>0</v>
      </c>
      <c r="C177" s="315">
        <f>'OP&amp;M'!H37</f>
        <v>0</v>
      </c>
      <c r="D177" s="315">
        <f>'OP&amp;M'!J37</f>
        <v>0</v>
      </c>
      <c r="E177" s="311">
        <f t="shared" si="7"/>
        <v>0</v>
      </c>
      <c r="F177" s="92"/>
    </row>
    <row r="178" spans="1:6" ht="30">
      <c r="A178" s="309" t="s">
        <v>284</v>
      </c>
      <c r="B178" s="315">
        <f>'OP&amp;M'!F39</f>
        <v>0</v>
      </c>
      <c r="C178" s="315">
        <f>'OP&amp;M'!H39</f>
        <v>0</v>
      </c>
      <c r="D178" s="315">
        <f>'OP&amp;M'!J39</f>
        <v>0</v>
      </c>
      <c r="E178" s="311">
        <f t="shared" si="7"/>
        <v>0</v>
      </c>
      <c r="F178" s="92"/>
    </row>
    <row r="179" spans="1:6" s="109" customFormat="1" ht="30">
      <c r="A179" s="312" t="s">
        <v>206</v>
      </c>
      <c r="B179" s="316">
        <f>B178+B177+B176+B175</f>
        <v>0</v>
      </c>
      <c r="C179" s="316">
        <f>C178+C177+C176+C175</f>
        <v>0</v>
      </c>
      <c r="D179" s="316">
        <f>D178+D177+D176+D175</f>
        <v>0</v>
      </c>
      <c r="E179" s="314">
        <f t="shared" si="7"/>
        <v>0</v>
      </c>
      <c r="F179" s="108"/>
    </row>
    <row r="180" spans="1:6" ht="30">
      <c r="A180" s="309" t="s">
        <v>285</v>
      </c>
      <c r="B180" s="315">
        <f>'OP&amp;M'!F32+'OP&amp;M'!F34</f>
        <v>0</v>
      </c>
      <c r="C180" s="315">
        <f>'OP&amp;M'!H32+'OP&amp;M'!H34</f>
        <v>0</v>
      </c>
      <c r="D180" s="315">
        <f>'OP&amp;M'!J32+'OP&amp;M'!J34</f>
        <v>0</v>
      </c>
      <c r="E180" s="311">
        <f t="shared" si="7"/>
        <v>0</v>
      </c>
      <c r="F180" s="92"/>
    </row>
    <row r="181" spans="1:6" ht="30">
      <c r="A181" s="309" t="s">
        <v>286</v>
      </c>
      <c r="B181" s="315">
        <f>'OP&amp;M'!F31</f>
        <v>0</v>
      </c>
      <c r="C181" s="315">
        <f>'OP&amp;M'!H31</f>
        <v>0</v>
      </c>
      <c r="D181" s="315">
        <f>'OP&amp;M'!J31</f>
        <v>0</v>
      </c>
      <c r="E181" s="311">
        <f t="shared" si="7"/>
        <v>0</v>
      </c>
      <c r="F181" s="92"/>
    </row>
    <row r="182" spans="1:6" ht="30">
      <c r="A182" s="309" t="s">
        <v>287</v>
      </c>
      <c r="B182" s="315">
        <f>'OP&amp;M'!F33</f>
        <v>0</v>
      </c>
      <c r="C182" s="315">
        <f>'OP&amp;M'!H33</f>
        <v>0</v>
      </c>
      <c r="D182" s="315">
        <f>'OP&amp;M'!J33</f>
        <v>0</v>
      </c>
      <c r="E182" s="311">
        <f t="shared" si="7"/>
        <v>0</v>
      </c>
      <c r="F182" s="92"/>
    </row>
    <row r="183" spans="1:6" s="109" customFormat="1" ht="30">
      <c r="A183" s="312" t="s">
        <v>210</v>
      </c>
      <c r="B183" s="316">
        <f>B182+B181+B180</f>
        <v>0</v>
      </c>
      <c r="C183" s="316">
        <f>C182+C181+C180</f>
        <v>0</v>
      </c>
      <c r="D183" s="316">
        <f>D182+D181+D180</f>
        <v>0</v>
      </c>
      <c r="E183" s="314">
        <f t="shared" si="7"/>
        <v>0</v>
      </c>
      <c r="F183" s="108"/>
    </row>
    <row r="184" spans="1:6" s="109" customFormat="1" ht="30">
      <c r="A184" s="312" t="s">
        <v>315</v>
      </c>
      <c r="B184" s="316">
        <f>'OP&amp;M'!F41</f>
        <v>0</v>
      </c>
      <c r="C184" s="316">
        <f>'OP&amp;M'!H41</f>
        <v>0</v>
      </c>
      <c r="D184" s="316">
        <f>'OP&amp;M'!J41</f>
        <v>0</v>
      </c>
      <c r="E184" s="314">
        <f>D184-C184</f>
        <v>0</v>
      </c>
      <c r="F184" s="108"/>
    </row>
    <row r="185" spans="1:6" s="109" customFormat="1" ht="30">
      <c r="A185" s="312" t="s">
        <v>288</v>
      </c>
      <c r="B185" s="313">
        <f>B183+B179+B174+B170+B184</f>
        <v>0</v>
      </c>
      <c r="C185" s="313">
        <f>C183+C179+C174+C170+C184</f>
        <v>0</v>
      </c>
      <c r="D185" s="313">
        <f>D183+D179+D174+D170+D184</f>
        <v>0</v>
      </c>
      <c r="E185" s="314">
        <f t="shared" si="7"/>
        <v>0</v>
      </c>
      <c r="F185" s="108"/>
    </row>
    <row r="186" spans="1:6" ht="5.25" customHeight="1">
      <c r="A186" s="317"/>
      <c r="B186" s="318"/>
      <c r="C186" s="318"/>
      <c r="D186" s="318"/>
      <c r="E186" s="319"/>
      <c r="F186" s="92"/>
    </row>
    <row r="187" spans="1:6" ht="30">
      <c r="A187" s="312" t="s">
        <v>187</v>
      </c>
      <c r="B187" s="306" t="s">
        <v>146</v>
      </c>
      <c r="C187" s="306" t="s">
        <v>147</v>
      </c>
      <c r="D187" s="306" t="s">
        <v>147</v>
      </c>
      <c r="E187" s="307" t="str">
        <f>E165</f>
        <v>2016-17 +/-</v>
      </c>
      <c r="F187" s="92"/>
    </row>
    <row r="188" spans="1:6" ht="30">
      <c r="A188" s="320"/>
      <c r="B188" s="306" t="str">
        <f>B166</f>
        <v>2015-16</v>
      </c>
      <c r="C188" s="306" t="str">
        <f>C166</f>
        <v>2015-16</v>
      </c>
      <c r="D188" s="306" t="str">
        <f>D166</f>
        <v>2016-17</v>
      </c>
      <c r="E188" s="307" t="str">
        <f>E166</f>
        <v>2015-16</v>
      </c>
      <c r="F188" s="92"/>
    </row>
    <row r="189" spans="1:6" ht="30">
      <c r="A189" s="309" t="s">
        <v>194</v>
      </c>
      <c r="B189" s="310">
        <f aca="true" t="shared" si="8" ref="B189:D191">B7+B29+B76+B51+B98+B120+B145+B167</f>
        <v>0</v>
      </c>
      <c r="C189" s="310">
        <f t="shared" si="8"/>
        <v>0</v>
      </c>
      <c r="D189" s="310">
        <f t="shared" si="8"/>
        <v>0</v>
      </c>
      <c r="E189" s="311">
        <f aca="true" t="shared" si="9" ref="E189:E207">D189-C189</f>
        <v>0</v>
      </c>
      <c r="F189" s="92"/>
    </row>
    <row r="190" spans="1:6" ht="30">
      <c r="A190" s="309" t="s">
        <v>195</v>
      </c>
      <c r="B190" s="310">
        <f t="shared" si="8"/>
        <v>0</v>
      </c>
      <c r="C190" s="310">
        <f t="shared" si="8"/>
        <v>0</v>
      </c>
      <c r="D190" s="310">
        <f t="shared" si="8"/>
        <v>0</v>
      </c>
      <c r="E190" s="311">
        <f t="shared" si="9"/>
        <v>0</v>
      </c>
      <c r="F190" s="92"/>
    </row>
    <row r="191" spans="1:6" ht="30">
      <c r="A191" s="309" t="s">
        <v>196</v>
      </c>
      <c r="B191" s="310">
        <f t="shared" si="8"/>
        <v>0</v>
      </c>
      <c r="C191" s="310">
        <f t="shared" si="8"/>
        <v>0</v>
      </c>
      <c r="D191" s="310">
        <f t="shared" si="8"/>
        <v>0</v>
      </c>
      <c r="E191" s="311">
        <f t="shared" si="9"/>
        <v>0</v>
      </c>
      <c r="F191" s="92"/>
    </row>
    <row r="192" spans="1:6" s="109" customFormat="1" ht="30">
      <c r="A192" s="312" t="s">
        <v>197</v>
      </c>
      <c r="B192" s="313">
        <f>B191+B190+B189</f>
        <v>0</v>
      </c>
      <c r="C192" s="313">
        <f>C191+C190+C189</f>
        <v>0</v>
      </c>
      <c r="D192" s="313">
        <f>D191+D190+D189</f>
        <v>0</v>
      </c>
      <c r="E192" s="314">
        <f t="shared" si="9"/>
        <v>0</v>
      </c>
      <c r="F192" s="108"/>
    </row>
    <row r="193" spans="1:6" ht="30">
      <c r="A193" s="309" t="s">
        <v>278</v>
      </c>
      <c r="B193" s="310">
        <f aca="true" t="shared" si="10" ref="B193:C195">B11+B33+B80+B55+B102+B124+B149+B171</f>
        <v>0</v>
      </c>
      <c r="C193" s="310">
        <f t="shared" si="10"/>
        <v>0</v>
      </c>
      <c r="D193" s="310">
        <f>D11+D33+D80+D55+D102+D124+D149+D171</f>
        <v>0</v>
      </c>
      <c r="E193" s="311">
        <f t="shared" si="9"/>
        <v>0</v>
      </c>
      <c r="F193" s="92"/>
    </row>
    <row r="194" spans="1:6" ht="30">
      <c r="A194" s="309" t="s">
        <v>279</v>
      </c>
      <c r="B194" s="310">
        <f t="shared" si="10"/>
        <v>0</v>
      </c>
      <c r="C194" s="310">
        <f t="shared" si="10"/>
        <v>0</v>
      </c>
      <c r="D194" s="310">
        <f>D12+D34+D81+D56+D103+D125+D150+D172</f>
        <v>0</v>
      </c>
      <c r="E194" s="311">
        <f t="shared" si="9"/>
        <v>0</v>
      </c>
      <c r="F194" s="92"/>
    </row>
    <row r="195" spans="1:6" ht="30">
      <c r="A195" s="309" t="s">
        <v>280</v>
      </c>
      <c r="B195" s="310">
        <f t="shared" si="10"/>
        <v>0</v>
      </c>
      <c r="C195" s="310">
        <f t="shared" si="10"/>
        <v>0</v>
      </c>
      <c r="D195" s="310">
        <f>D13+D35+D82+D57+D104+D126+D151+D173</f>
        <v>0</v>
      </c>
      <c r="E195" s="311">
        <f t="shared" si="9"/>
        <v>0</v>
      </c>
      <c r="F195" s="92"/>
    </row>
    <row r="196" spans="1:6" s="109" customFormat="1" ht="30">
      <c r="A196" s="312" t="s">
        <v>201</v>
      </c>
      <c r="B196" s="316">
        <f>B195+B194+B193</f>
        <v>0</v>
      </c>
      <c r="C196" s="316">
        <f>C195+C194+C193</f>
        <v>0</v>
      </c>
      <c r="D196" s="316">
        <f>D195+D194+D193</f>
        <v>0</v>
      </c>
      <c r="E196" s="314">
        <f t="shared" si="9"/>
        <v>0</v>
      </c>
      <c r="F196" s="108"/>
    </row>
    <row r="197" spans="1:6" ht="30">
      <c r="A197" s="309" t="s">
        <v>281</v>
      </c>
      <c r="B197" s="310">
        <f aca="true" t="shared" si="11" ref="B197:C200">B15+B37+B84+B59+B106+B128+B153+B175</f>
        <v>0</v>
      </c>
      <c r="C197" s="310">
        <f t="shared" si="11"/>
        <v>0</v>
      </c>
      <c r="D197" s="310">
        <f>D15+D37+D84+D59+D106+D128+D153+D175</f>
        <v>0</v>
      </c>
      <c r="E197" s="311">
        <f t="shared" si="9"/>
        <v>0</v>
      </c>
      <c r="F197" s="92"/>
    </row>
    <row r="198" spans="1:6" ht="30">
      <c r="A198" s="309" t="s">
        <v>282</v>
      </c>
      <c r="B198" s="310">
        <f t="shared" si="11"/>
        <v>0</v>
      </c>
      <c r="C198" s="310">
        <f t="shared" si="11"/>
        <v>0</v>
      </c>
      <c r="D198" s="310">
        <f>D16+D38+D85+D60+D107+D129+D154+D176</f>
        <v>0</v>
      </c>
      <c r="E198" s="311">
        <f t="shared" si="9"/>
        <v>0</v>
      </c>
      <c r="F198" s="92"/>
    </row>
    <row r="199" spans="1:6" ht="30">
      <c r="A199" s="309" t="s">
        <v>283</v>
      </c>
      <c r="B199" s="310">
        <f t="shared" si="11"/>
        <v>0</v>
      </c>
      <c r="C199" s="310">
        <f t="shared" si="11"/>
        <v>0</v>
      </c>
      <c r="D199" s="310">
        <f>D17+D39+D86+D61+D108+D130+D155+D177</f>
        <v>0</v>
      </c>
      <c r="E199" s="311">
        <f t="shared" si="9"/>
        <v>0</v>
      </c>
      <c r="F199" s="92"/>
    </row>
    <row r="200" spans="1:6" ht="30">
      <c r="A200" s="309" t="s">
        <v>284</v>
      </c>
      <c r="B200" s="310">
        <f t="shared" si="11"/>
        <v>0</v>
      </c>
      <c r="C200" s="310">
        <f t="shared" si="11"/>
        <v>0</v>
      </c>
      <c r="D200" s="310">
        <f>D18+D40+D87+D62+D109+D131+D156+D178</f>
        <v>0</v>
      </c>
      <c r="E200" s="311">
        <f t="shared" si="9"/>
        <v>0</v>
      </c>
      <c r="F200" s="92"/>
    </row>
    <row r="201" spans="1:6" s="109" customFormat="1" ht="30">
      <c r="A201" s="312" t="s">
        <v>206</v>
      </c>
      <c r="B201" s="316">
        <f>B200+B199+B198+B197</f>
        <v>0</v>
      </c>
      <c r="C201" s="316">
        <f>C200+C199+C198+C197</f>
        <v>0</v>
      </c>
      <c r="D201" s="316">
        <f>D200+D199+D198+D197</f>
        <v>0</v>
      </c>
      <c r="E201" s="314">
        <f t="shared" si="9"/>
        <v>0</v>
      </c>
      <c r="F201" s="108"/>
    </row>
    <row r="202" spans="1:6" ht="30">
      <c r="A202" s="309" t="s">
        <v>285</v>
      </c>
      <c r="B202" s="310">
        <f aca="true" t="shared" si="12" ref="B202:C204">B20+B42+B89+B64+B111+B133+B158+B180</f>
        <v>0</v>
      </c>
      <c r="C202" s="310">
        <f t="shared" si="12"/>
        <v>0</v>
      </c>
      <c r="D202" s="310">
        <f>D20+D42+D89+D64+D111+D133+D158+D180</f>
        <v>0</v>
      </c>
      <c r="E202" s="311">
        <f t="shared" si="9"/>
        <v>0</v>
      </c>
      <c r="F202" s="92"/>
    </row>
    <row r="203" spans="1:6" ht="30">
      <c r="A203" s="309" t="s">
        <v>286</v>
      </c>
      <c r="B203" s="310">
        <f t="shared" si="12"/>
        <v>0</v>
      </c>
      <c r="C203" s="310">
        <f t="shared" si="12"/>
        <v>0</v>
      </c>
      <c r="D203" s="310">
        <f>D21+D43+D90+D65+D112+D134+D159+D181</f>
        <v>0</v>
      </c>
      <c r="E203" s="311">
        <f t="shared" si="9"/>
        <v>0</v>
      </c>
      <c r="F203" s="92"/>
    </row>
    <row r="204" spans="1:6" ht="30">
      <c r="A204" s="309" t="s">
        <v>287</v>
      </c>
      <c r="B204" s="310">
        <f t="shared" si="12"/>
        <v>0</v>
      </c>
      <c r="C204" s="310">
        <f t="shared" si="12"/>
        <v>0</v>
      </c>
      <c r="D204" s="310">
        <f>D22+D44+D91+D66+D113+D135+D160+D182</f>
        <v>0</v>
      </c>
      <c r="E204" s="311">
        <f t="shared" si="9"/>
        <v>0</v>
      </c>
      <c r="F204" s="92"/>
    </row>
    <row r="205" spans="1:6" s="109" customFormat="1" ht="30">
      <c r="A205" s="312" t="s">
        <v>210</v>
      </c>
      <c r="B205" s="316">
        <f>B204+B203+B202</f>
        <v>0</v>
      </c>
      <c r="C205" s="316">
        <f>C204+C203+C202</f>
        <v>0</v>
      </c>
      <c r="D205" s="316">
        <f>D204+D203+D202</f>
        <v>0</v>
      </c>
      <c r="E205" s="314">
        <f t="shared" si="9"/>
        <v>0</v>
      </c>
      <c r="F205" s="108"/>
    </row>
    <row r="206" spans="1:6" s="109" customFormat="1" ht="30">
      <c r="A206" s="312" t="s">
        <v>315</v>
      </c>
      <c r="B206" s="313">
        <f>B24+B46+B93+B68+B115+B137+B162+B184</f>
        <v>0</v>
      </c>
      <c r="C206" s="313">
        <f>C24+C46+C93+C68+C115+C137+C162+C184</f>
        <v>0</v>
      </c>
      <c r="D206" s="313">
        <f>D24+D46+D93+D68+D115+D137+D162+D184</f>
        <v>0</v>
      </c>
      <c r="E206" s="314">
        <f>D206-C206</f>
        <v>0</v>
      </c>
      <c r="F206" s="108"/>
    </row>
    <row r="207" spans="1:6" s="109" customFormat="1" ht="30">
      <c r="A207" s="321" t="s">
        <v>288</v>
      </c>
      <c r="B207" s="332">
        <f>B205+B201+B196+B192+B206</f>
        <v>0</v>
      </c>
      <c r="C207" s="332">
        <f>C205+C201+C196+C192+C206</f>
        <v>0</v>
      </c>
      <c r="D207" s="332">
        <f>D205+D201+D196+D192+D206</f>
        <v>0</v>
      </c>
      <c r="E207" s="323">
        <f t="shared" si="9"/>
        <v>0</v>
      </c>
      <c r="F207" s="108"/>
    </row>
    <row r="208" spans="1:5" ht="30">
      <c r="A208" s="298" t="s">
        <v>142</v>
      </c>
      <c r="B208" s="176"/>
      <c r="C208" s="176"/>
      <c r="D208" s="176"/>
      <c r="E208" s="176"/>
    </row>
    <row r="209" spans="1:7" ht="30">
      <c r="A209" s="298" t="s">
        <v>275</v>
      </c>
      <c r="B209" s="176"/>
      <c r="C209" s="299" t="s">
        <v>89</v>
      </c>
      <c r="D209" s="300">
        <f>Revenue!B2</f>
        <v>0</v>
      </c>
      <c r="E209" s="300"/>
      <c r="F209" s="89"/>
      <c r="G209" s="89"/>
    </row>
    <row r="210" spans="1:7" ht="30.75" thickBot="1">
      <c r="A210" s="301" t="s">
        <v>276</v>
      </c>
      <c r="B210" s="302"/>
      <c r="C210" s="302"/>
      <c r="D210" s="302"/>
      <c r="E210" s="302"/>
      <c r="F210" s="90"/>
      <c r="G210" s="90"/>
    </row>
    <row r="211" spans="1:7" ht="8.25" customHeight="1" thickTop="1">
      <c r="A211" s="303"/>
      <c r="B211" s="304"/>
      <c r="C211" s="304"/>
      <c r="D211" s="304"/>
      <c r="E211" s="333"/>
      <c r="F211" s="91"/>
      <c r="G211" s="91"/>
    </row>
    <row r="212" spans="1:6" ht="30">
      <c r="A212" s="334" t="s">
        <v>88</v>
      </c>
      <c r="B212" s="306" t="s">
        <v>146</v>
      </c>
      <c r="C212" s="306" t="s">
        <v>147</v>
      </c>
      <c r="D212" s="306" t="s">
        <v>147</v>
      </c>
      <c r="E212" s="307" t="str">
        <f>E187</f>
        <v>2016-17 +/-</v>
      </c>
      <c r="F212" s="92"/>
    </row>
    <row r="213" spans="1:6" ht="30">
      <c r="A213" s="335"/>
      <c r="B213" s="306" t="str">
        <f>B188</f>
        <v>2015-16</v>
      </c>
      <c r="C213" s="306" t="str">
        <f>C188</f>
        <v>2015-16</v>
      </c>
      <c r="D213" s="306" t="str">
        <f>D188</f>
        <v>2016-17</v>
      </c>
      <c r="E213" s="307" t="str">
        <f>E188</f>
        <v>2015-16</v>
      </c>
      <c r="F213" s="92"/>
    </row>
    <row r="214" spans="1:6" ht="30">
      <c r="A214" s="309" t="s">
        <v>194</v>
      </c>
      <c r="B214" s="310">
        <f>Hospitals!F7</f>
        <v>0</v>
      </c>
      <c r="C214" s="315">
        <f>Hospitals!H7</f>
        <v>0</v>
      </c>
      <c r="D214" s="315">
        <f>Hospitals!J7</f>
        <v>0</v>
      </c>
      <c r="E214" s="311">
        <f aca="true" t="shared" si="13" ref="E214:E232">D214-C214</f>
        <v>0</v>
      </c>
      <c r="F214" s="92"/>
    </row>
    <row r="215" spans="1:6" ht="30">
      <c r="A215" s="309" t="s">
        <v>195</v>
      </c>
      <c r="B215" s="310">
        <f>Hospitals!F8</f>
        <v>0</v>
      </c>
      <c r="C215" s="315">
        <f>Hospitals!H8</f>
        <v>0</v>
      </c>
      <c r="D215" s="315">
        <f>Hospitals!J8</f>
        <v>0</v>
      </c>
      <c r="E215" s="311">
        <f t="shared" si="13"/>
        <v>0</v>
      </c>
      <c r="F215" s="92"/>
    </row>
    <row r="216" spans="1:6" ht="30">
      <c r="A216" s="309" t="s">
        <v>196</v>
      </c>
      <c r="B216" s="310">
        <f>Hospitals!F9</f>
        <v>0</v>
      </c>
      <c r="C216" s="315">
        <f>Hospitals!H9</f>
        <v>0</v>
      </c>
      <c r="D216" s="315">
        <f>Hospitals!J9</f>
        <v>0</v>
      </c>
      <c r="E216" s="311">
        <f t="shared" si="13"/>
        <v>0</v>
      </c>
      <c r="F216" s="92"/>
    </row>
    <row r="217" spans="1:6" s="109" customFormat="1" ht="30">
      <c r="A217" s="312" t="s">
        <v>197</v>
      </c>
      <c r="B217" s="313">
        <f>B216+B215+B214</f>
        <v>0</v>
      </c>
      <c r="C217" s="313">
        <f>C216+C215+C214</f>
        <v>0</v>
      </c>
      <c r="D217" s="313">
        <f>D216+D215+D214</f>
        <v>0</v>
      </c>
      <c r="E217" s="314">
        <f t="shared" si="13"/>
        <v>0</v>
      </c>
      <c r="F217" s="108"/>
    </row>
    <row r="218" spans="1:6" ht="30">
      <c r="A218" s="309" t="s">
        <v>278</v>
      </c>
      <c r="B218" s="315">
        <f>Hospitals!F12</f>
        <v>0</v>
      </c>
      <c r="C218" s="315">
        <f>Hospitals!H12</f>
        <v>0</v>
      </c>
      <c r="D218" s="315">
        <f>Hospitals!J12</f>
        <v>0</v>
      </c>
      <c r="E218" s="311">
        <f t="shared" si="13"/>
        <v>0</v>
      </c>
      <c r="F218" s="92"/>
    </row>
    <row r="219" spans="1:6" ht="30">
      <c r="A219" s="309" t="s">
        <v>279</v>
      </c>
      <c r="B219" s="315">
        <f>Hospitals!F14</f>
        <v>0</v>
      </c>
      <c r="C219" s="315">
        <f>Hospitals!H14</f>
        <v>0</v>
      </c>
      <c r="D219" s="315">
        <f>Hospitals!J14</f>
        <v>0</v>
      </c>
      <c r="E219" s="311">
        <f t="shared" si="13"/>
        <v>0</v>
      </c>
      <c r="F219" s="92"/>
    </row>
    <row r="220" spans="1:6" ht="30">
      <c r="A220" s="309" t="s">
        <v>280</v>
      </c>
      <c r="B220" s="315">
        <f>Hospitals!F16</f>
        <v>0</v>
      </c>
      <c r="C220" s="315">
        <f>Hospitals!H16</f>
        <v>0</v>
      </c>
      <c r="D220" s="315">
        <f>Hospitals!J16</f>
        <v>0</v>
      </c>
      <c r="E220" s="311">
        <f t="shared" si="13"/>
        <v>0</v>
      </c>
      <c r="F220" s="92"/>
    </row>
    <row r="221" spans="1:6" s="109" customFormat="1" ht="30">
      <c r="A221" s="312" t="s">
        <v>201</v>
      </c>
      <c r="B221" s="316">
        <f>B220+B219+B218</f>
        <v>0</v>
      </c>
      <c r="C221" s="316">
        <f>C220+C219+C218</f>
        <v>0</v>
      </c>
      <c r="D221" s="316">
        <f>D220+D219+D218</f>
        <v>0</v>
      </c>
      <c r="E221" s="314">
        <f t="shared" si="13"/>
        <v>0</v>
      </c>
      <c r="F221" s="108"/>
    </row>
    <row r="222" spans="1:6" ht="30">
      <c r="A222" s="309" t="s">
        <v>281</v>
      </c>
      <c r="B222" s="315">
        <f>Hospitals!F27</f>
        <v>0</v>
      </c>
      <c r="C222" s="315">
        <f>Hospitals!H27</f>
        <v>0</v>
      </c>
      <c r="D222" s="315">
        <f>Hospitals!J27</f>
        <v>0</v>
      </c>
      <c r="E222" s="311">
        <f t="shared" si="13"/>
        <v>0</v>
      </c>
      <c r="F222" s="92"/>
    </row>
    <row r="223" spans="1:6" ht="30">
      <c r="A223" s="309" t="s">
        <v>282</v>
      </c>
      <c r="B223" s="315">
        <f>Hospitals!F29</f>
        <v>0</v>
      </c>
      <c r="C223" s="315">
        <f>Hospitals!H29</f>
        <v>0</v>
      </c>
      <c r="D223" s="315">
        <f>Hospitals!J29</f>
        <v>0</v>
      </c>
      <c r="E223" s="311">
        <f t="shared" si="13"/>
        <v>0</v>
      </c>
      <c r="F223" s="92"/>
    </row>
    <row r="224" spans="1:6" ht="30">
      <c r="A224" s="309" t="s">
        <v>283</v>
      </c>
      <c r="B224" s="315">
        <f>Hospitals!F37</f>
        <v>0</v>
      </c>
      <c r="C224" s="315">
        <f>Hospitals!H37</f>
        <v>0</v>
      </c>
      <c r="D224" s="315">
        <f>Hospitals!J37</f>
        <v>0</v>
      </c>
      <c r="E224" s="311">
        <f t="shared" si="13"/>
        <v>0</v>
      </c>
      <c r="F224" s="92"/>
    </row>
    <row r="225" spans="1:6" ht="30">
      <c r="A225" s="309" t="s">
        <v>284</v>
      </c>
      <c r="B225" s="315">
        <f>Hospitals!F39</f>
        <v>0</v>
      </c>
      <c r="C225" s="315">
        <f>Hospitals!H39</f>
        <v>0</v>
      </c>
      <c r="D225" s="315">
        <f>Hospitals!J39</f>
        <v>0</v>
      </c>
      <c r="E225" s="311">
        <f t="shared" si="13"/>
        <v>0</v>
      </c>
      <c r="F225" s="92"/>
    </row>
    <row r="226" spans="1:6" s="109" customFormat="1" ht="30">
      <c r="A226" s="312" t="s">
        <v>206</v>
      </c>
      <c r="B226" s="316">
        <f>B225+B224+B223+B222</f>
        <v>0</v>
      </c>
      <c r="C226" s="316">
        <f>C225+C224+C223+C222</f>
        <v>0</v>
      </c>
      <c r="D226" s="316">
        <f>D225+D224+D223+D222</f>
        <v>0</v>
      </c>
      <c r="E226" s="314">
        <f t="shared" si="13"/>
        <v>0</v>
      </c>
      <c r="F226" s="108"/>
    </row>
    <row r="227" spans="1:6" ht="30">
      <c r="A227" s="309" t="s">
        <v>285</v>
      </c>
      <c r="B227" s="315">
        <f>Hospitals!F32+Hospitals!F34</f>
        <v>0</v>
      </c>
      <c r="C227" s="315">
        <f>Hospitals!H32+Hospitals!H34</f>
        <v>0</v>
      </c>
      <c r="D227" s="315">
        <f>Hospitals!K32+Hospitals!K34</f>
        <v>0</v>
      </c>
      <c r="E227" s="311">
        <f t="shared" si="13"/>
        <v>0</v>
      </c>
      <c r="F227" s="92"/>
    </row>
    <row r="228" spans="1:6" ht="30">
      <c r="A228" s="309" t="s">
        <v>286</v>
      </c>
      <c r="B228" s="315">
        <f>Hospitals!F31</f>
        <v>0</v>
      </c>
      <c r="C228" s="315">
        <f>Hospitals!H31</f>
        <v>0</v>
      </c>
      <c r="D228" s="315">
        <f>Hospitals!J31</f>
        <v>0</v>
      </c>
      <c r="E228" s="311">
        <f t="shared" si="13"/>
        <v>0</v>
      </c>
      <c r="F228" s="92"/>
    </row>
    <row r="229" spans="1:6" ht="30">
      <c r="A229" s="309" t="s">
        <v>287</v>
      </c>
      <c r="B229" s="315">
        <f>Hospitals!F33</f>
        <v>0</v>
      </c>
      <c r="C229" s="315">
        <f>Hospitals!H33</f>
        <v>0</v>
      </c>
      <c r="D229" s="315">
        <f>Hospitals!J33</f>
        <v>0</v>
      </c>
      <c r="E229" s="311">
        <f t="shared" si="13"/>
        <v>0</v>
      </c>
      <c r="F229" s="92"/>
    </row>
    <row r="230" spans="1:6" s="109" customFormat="1" ht="30">
      <c r="A230" s="312" t="s">
        <v>210</v>
      </c>
      <c r="B230" s="316">
        <f>B229+B228+B227</f>
        <v>0</v>
      </c>
      <c r="C230" s="316">
        <f>C229+C228+C227</f>
        <v>0</v>
      </c>
      <c r="D230" s="316">
        <f>D229+D228+D227</f>
        <v>0</v>
      </c>
      <c r="E230" s="314">
        <f t="shared" si="13"/>
        <v>0</v>
      </c>
      <c r="F230" s="108"/>
    </row>
    <row r="231" spans="1:6" s="109" customFormat="1" ht="30">
      <c r="A231" s="312" t="s">
        <v>315</v>
      </c>
      <c r="B231" s="316">
        <f>Hospitals!F41</f>
        <v>0</v>
      </c>
      <c r="C231" s="316">
        <f>Hospitals!H41</f>
        <v>0</v>
      </c>
      <c r="D231" s="316">
        <f>Hospitals!J41</f>
        <v>0</v>
      </c>
      <c r="E231" s="314">
        <f>D231-C231</f>
        <v>0</v>
      </c>
      <c r="F231" s="108"/>
    </row>
    <row r="232" spans="1:6" s="109" customFormat="1" ht="30">
      <c r="A232" s="336" t="s">
        <v>288</v>
      </c>
      <c r="B232" s="322">
        <f>B230+B226+B221+B217+B231</f>
        <v>0</v>
      </c>
      <c r="C232" s="322">
        <f>C230+C226+C221+C217+C231</f>
        <v>0</v>
      </c>
      <c r="D232" s="322">
        <f>D230+D226+D221+D217+D231</f>
        <v>0</v>
      </c>
      <c r="E232" s="337">
        <f t="shared" si="13"/>
        <v>0</v>
      </c>
      <c r="F232" s="108"/>
    </row>
    <row r="233" spans="1:6" ht="3.75" customHeight="1">
      <c r="A233" s="312"/>
      <c r="B233" s="338"/>
      <c r="C233" s="338"/>
      <c r="D233" s="338"/>
      <c r="E233" s="339"/>
      <c r="F233" s="92"/>
    </row>
    <row r="234" spans="1:6" ht="30">
      <c r="A234" s="312" t="s">
        <v>112</v>
      </c>
      <c r="B234" s="306" t="s">
        <v>146</v>
      </c>
      <c r="C234" s="306" t="s">
        <v>147</v>
      </c>
      <c r="D234" s="306" t="s">
        <v>147</v>
      </c>
      <c r="E234" s="307" t="str">
        <f>E212</f>
        <v>2016-17 +/-</v>
      </c>
      <c r="F234" s="92"/>
    </row>
    <row r="235" spans="1:6" ht="30">
      <c r="A235" s="320" t="s">
        <v>127</v>
      </c>
      <c r="B235" s="306" t="str">
        <f>B213</f>
        <v>2015-16</v>
      </c>
      <c r="C235" s="306" t="str">
        <f>C213</f>
        <v>2015-16</v>
      </c>
      <c r="D235" s="306" t="str">
        <f>D213</f>
        <v>2016-17</v>
      </c>
      <c r="E235" s="307" t="str">
        <f>E213</f>
        <v>2015-16</v>
      </c>
      <c r="F235" s="92"/>
    </row>
    <row r="236" spans="1:6" ht="30">
      <c r="A236" s="309" t="s">
        <v>194</v>
      </c>
      <c r="B236" s="310">
        <f>Transfers!F7</f>
        <v>0</v>
      </c>
      <c r="C236" s="315">
        <f>Transfers!H7</f>
        <v>0</v>
      </c>
      <c r="D236" s="315">
        <f>Transfers!J7</f>
        <v>0</v>
      </c>
      <c r="E236" s="311">
        <f aca="true" t="shared" si="14" ref="E236:E254">D236-C236</f>
        <v>0</v>
      </c>
      <c r="F236" s="92"/>
    </row>
    <row r="237" spans="1:6" ht="30">
      <c r="A237" s="309" t="s">
        <v>195</v>
      </c>
      <c r="B237" s="310">
        <f>Transfers!F8</f>
        <v>0</v>
      </c>
      <c r="C237" s="315">
        <f>Transfers!H8</f>
        <v>0</v>
      </c>
      <c r="D237" s="315">
        <f>Transfers!J8</f>
        <v>0</v>
      </c>
      <c r="E237" s="311">
        <f t="shared" si="14"/>
        <v>0</v>
      </c>
      <c r="F237" s="92"/>
    </row>
    <row r="238" spans="1:6" ht="30">
      <c r="A238" s="309" t="s">
        <v>196</v>
      </c>
      <c r="B238" s="310">
        <f>Transfers!F9</f>
        <v>0</v>
      </c>
      <c r="C238" s="315">
        <f>Transfers!H9</f>
        <v>0</v>
      </c>
      <c r="D238" s="315">
        <f>Transfers!J9</f>
        <v>0</v>
      </c>
      <c r="E238" s="311">
        <f t="shared" si="14"/>
        <v>0</v>
      </c>
      <c r="F238" s="92"/>
    </row>
    <row r="239" spans="1:6" s="109" customFormat="1" ht="30">
      <c r="A239" s="312" t="s">
        <v>197</v>
      </c>
      <c r="B239" s="313">
        <f>B238+B237+B236</f>
        <v>0</v>
      </c>
      <c r="C239" s="313">
        <f>C238+C237+C236</f>
        <v>0</v>
      </c>
      <c r="D239" s="313">
        <f>D238+D237+D236</f>
        <v>0</v>
      </c>
      <c r="E239" s="314">
        <f t="shared" si="14"/>
        <v>0</v>
      </c>
      <c r="F239" s="108"/>
    </row>
    <row r="240" spans="1:6" ht="30">
      <c r="A240" s="309" t="s">
        <v>278</v>
      </c>
      <c r="B240" s="315">
        <f>Transfers!F12</f>
        <v>0</v>
      </c>
      <c r="C240" s="315">
        <f>Transfers!H12</f>
        <v>0</v>
      </c>
      <c r="D240" s="315">
        <f>Transfers!J12</f>
        <v>0</v>
      </c>
      <c r="E240" s="311">
        <f t="shared" si="14"/>
        <v>0</v>
      </c>
      <c r="F240" s="92"/>
    </row>
    <row r="241" spans="1:6" ht="30">
      <c r="A241" s="309" t="s">
        <v>279</v>
      </c>
      <c r="B241" s="315">
        <f>Transfers!F14</f>
        <v>0</v>
      </c>
      <c r="C241" s="315">
        <f>Transfers!H14</f>
        <v>0</v>
      </c>
      <c r="D241" s="315">
        <f>Transfers!J14</f>
        <v>0</v>
      </c>
      <c r="E241" s="311">
        <f t="shared" si="14"/>
        <v>0</v>
      </c>
      <c r="F241" s="92"/>
    </row>
    <row r="242" spans="1:6" ht="30">
      <c r="A242" s="309" t="s">
        <v>280</v>
      </c>
      <c r="B242" s="315">
        <f>Transfers!F16</f>
        <v>0</v>
      </c>
      <c r="C242" s="315">
        <f>Transfers!H16</f>
        <v>0</v>
      </c>
      <c r="D242" s="315">
        <f>Transfers!J16</f>
        <v>0</v>
      </c>
      <c r="E242" s="311">
        <f t="shared" si="14"/>
        <v>0</v>
      </c>
      <c r="F242" s="92"/>
    </row>
    <row r="243" spans="1:6" s="109" customFormat="1" ht="30">
      <c r="A243" s="312" t="s">
        <v>201</v>
      </c>
      <c r="B243" s="316">
        <f>B242+B241+B240</f>
        <v>0</v>
      </c>
      <c r="C243" s="316">
        <f>C242+C241+C240</f>
        <v>0</v>
      </c>
      <c r="D243" s="316">
        <f>D242+D241+D240</f>
        <v>0</v>
      </c>
      <c r="E243" s="314">
        <f t="shared" si="14"/>
        <v>0</v>
      </c>
      <c r="F243" s="108"/>
    </row>
    <row r="244" spans="1:6" ht="30">
      <c r="A244" s="309" t="s">
        <v>281</v>
      </c>
      <c r="B244" s="315">
        <f>Transfers!F27</f>
        <v>0</v>
      </c>
      <c r="C244" s="315">
        <f>Transfers!H27</f>
        <v>0</v>
      </c>
      <c r="D244" s="315">
        <f>Transfers!J27</f>
        <v>0</v>
      </c>
      <c r="E244" s="311">
        <f t="shared" si="14"/>
        <v>0</v>
      </c>
      <c r="F244" s="92"/>
    </row>
    <row r="245" spans="1:6" ht="30">
      <c r="A245" s="309" t="s">
        <v>282</v>
      </c>
      <c r="B245" s="315">
        <f>Transfers!F29</f>
        <v>0</v>
      </c>
      <c r="C245" s="315">
        <f>Transfers!H29</f>
        <v>0</v>
      </c>
      <c r="D245" s="315">
        <f>Transfers!J29</f>
        <v>0</v>
      </c>
      <c r="E245" s="311">
        <f t="shared" si="14"/>
        <v>0</v>
      </c>
      <c r="F245" s="92"/>
    </row>
    <row r="246" spans="1:6" ht="30">
      <c r="A246" s="309" t="s">
        <v>283</v>
      </c>
      <c r="B246" s="315">
        <f>Transfers!F37</f>
        <v>0</v>
      </c>
      <c r="C246" s="315">
        <f>Transfers!H37</f>
        <v>0</v>
      </c>
      <c r="D246" s="315">
        <f>Transfers!J37</f>
        <v>0</v>
      </c>
      <c r="E246" s="311">
        <f t="shared" si="14"/>
        <v>0</v>
      </c>
      <c r="F246" s="92"/>
    </row>
    <row r="247" spans="1:6" ht="30">
      <c r="A247" s="309" t="s">
        <v>284</v>
      </c>
      <c r="B247" s="315">
        <f>Transfers!F39</f>
        <v>0</v>
      </c>
      <c r="C247" s="315">
        <f>Transfers!H39</f>
        <v>0</v>
      </c>
      <c r="D247" s="315">
        <f>Transfers!J39</f>
        <v>0</v>
      </c>
      <c r="E247" s="311">
        <f t="shared" si="14"/>
        <v>0</v>
      </c>
      <c r="F247" s="92"/>
    </row>
    <row r="248" spans="1:6" s="109" customFormat="1" ht="30">
      <c r="A248" s="312" t="s">
        <v>206</v>
      </c>
      <c r="B248" s="316">
        <f>B247+B246+B245+B244</f>
        <v>0</v>
      </c>
      <c r="C248" s="316">
        <f>C247+C246+C245+C244</f>
        <v>0</v>
      </c>
      <c r="D248" s="316">
        <f>D247+D246+D245+D244</f>
        <v>0</v>
      </c>
      <c r="E248" s="314">
        <f t="shared" si="14"/>
        <v>0</v>
      </c>
      <c r="F248" s="108"/>
    </row>
    <row r="249" spans="1:6" ht="30">
      <c r="A249" s="309" t="s">
        <v>285</v>
      </c>
      <c r="B249" s="315">
        <f>Transfers!F32+Transfers!F34</f>
        <v>0</v>
      </c>
      <c r="C249" s="315">
        <f>Transfers!H32+Transfers!H34</f>
        <v>0</v>
      </c>
      <c r="D249" s="315">
        <f>Transfers!J32+Transfers!J34</f>
        <v>0</v>
      </c>
      <c r="E249" s="311">
        <f t="shared" si="14"/>
        <v>0</v>
      </c>
      <c r="F249" s="92"/>
    </row>
    <row r="250" spans="1:6" ht="30">
      <c r="A250" s="309" t="s">
        <v>286</v>
      </c>
      <c r="B250" s="315">
        <f>Transfers!F31</f>
        <v>0</v>
      </c>
      <c r="C250" s="315">
        <f>Transfers!H31</f>
        <v>0</v>
      </c>
      <c r="D250" s="315">
        <f>Transfers!J31</f>
        <v>0</v>
      </c>
      <c r="E250" s="311">
        <f t="shared" si="14"/>
        <v>0</v>
      </c>
      <c r="F250" s="92"/>
    </row>
    <row r="251" spans="1:6" ht="30">
      <c r="A251" s="309" t="s">
        <v>287</v>
      </c>
      <c r="B251" s="315">
        <f>Transfers!F33</f>
        <v>0</v>
      </c>
      <c r="C251" s="315">
        <f>Transfers!H33</f>
        <v>0</v>
      </c>
      <c r="D251" s="315">
        <f>Transfers!J33</f>
        <v>0</v>
      </c>
      <c r="E251" s="311">
        <f t="shared" si="14"/>
        <v>0</v>
      </c>
      <c r="F251" s="92"/>
    </row>
    <row r="252" spans="1:6" s="109" customFormat="1" ht="30">
      <c r="A252" s="312" t="s">
        <v>210</v>
      </c>
      <c r="B252" s="316">
        <f>B251+B250+B249</f>
        <v>0</v>
      </c>
      <c r="C252" s="316">
        <f>C251+C250+C249</f>
        <v>0</v>
      </c>
      <c r="D252" s="316">
        <f>D251+D250+D249</f>
        <v>0</v>
      </c>
      <c r="E252" s="314">
        <f t="shared" si="14"/>
        <v>0</v>
      </c>
      <c r="F252" s="108"/>
    </row>
    <row r="253" spans="1:6" s="109" customFormat="1" ht="30">
      <c r="A253" s="312" t="s">
        <v>315</v>
      </c>
      <c r="B253" s="316">
        <f>Transfers!F41</f>
        <v>0</v>
      </c>
      <c r="C253" s="316">
        <f>Transfers!H41</f>
        <v>0</v>
      </c>
      <c r="D253" s="316">
        <f>Transfers!J41</f>
        <v>0</v>
      </c>
      <c r="E253" s="314">
        <f>D253-C253</f>
        <v>0</v>
      </c>
      <c r="F253" s="108"/>
    </row>
    <row r="254" spans="1:6" s="109" customFormat="1" ht="30">
      <c r="A254" s="312" t="s">
        <v>288</v>
      </c>
      <c r="B254" s="313">
        <f>B252+B248+B243+B239+B253</f>
        <v>0</v>
      </c>
      <c r="C254" s="313">
        <f>C252+C248+C243+C239+C253</f>
        <v>0</v>
      </c>
      <c r="D254" s="313">
        <f>D252+D248+D243+D239+D253</f>
        <v>0</v>
      </c>
      <c r="E254" s="314">
        <f t="shared" si="14"/>
        <v>0</v>
      </c>
      <c r="F254" s="108"/>
    </row>
    <row r="255" spans="1:6" ht="3.75" customHeight="1">
      <c r="A255" s="317" t="s">
        <v>127</v>
      </c>
      <c r="B255" s="318"/>
      <c r="C255" s="318"/>
      <c r="D255" s="318"/>
      <c r="E255" s="319"/>
      <c r="F255" s="92"/>
    </row>
    <row r="256" spans="1:6" ht="30">
      <c r="A256" s="312" t="s">
        <v>300</v>
      </c>
      <c r="B256" s="306" t="s">
        <v>146</v>
      </c>
      <c r="C256" s="306" t="s">
        <v>147</v>
      </c>
      <c r="D256" s="306" t="s">
        <v>147</v>
      </c>
      <c r="E256" s="307" t="str">
        <f>E234</f>
        <v>2016-17 +/-</v>
      </c>
      <c r="F256" s="92"/>
    </row>
    <row r="257" spans="1:6" ht="30">
      <c r="A257" s="321"/>
      <c r="B257" s="306" t="str">
        <f>B235</f>
        <v>2015-16</v>
      </c>
      <c r="C257" s="306" t="str">
        <f>C235</f>
        <v>2015-16</v>
      </c>
      <c r="D257" s="306" t="str">
        <f>D235</f>
        <v>2016-17</v>
      </c>
      <c r="E257" s="307" t="str">
        <f>E235</f>
        <v>2015-16</v>
      </c>
      <c r="F257" s="92"/>
    </row>
    <row r="258" spans="1:6" ht="30">
      <c r="A258" s="309" t="s">
        <v>194</v>
      </c>
      <c r="B258" s="310">
        <v>0</v>
      </c>
      <c r="C258" s="310">
        <v>0</v>
      </c>
      <c r="D258" s="310">
        <v>0</v>
      </c>
      <c r="E258" s="311">
        <f aca="true" t="shared" si="15" ref="E258:E276">D258-C258</f>
        <v>0</v>
      </c>
      <c r="F258" s="92"/>
    </row>
    <row r="259" spans="1:6" ht="30">
      <c r="A259" s="309" t="s">
        <v>195</v>
      </c>
      <c r="B259" s="310">
        <v>0</v>
      </c>
      <c r="C259" s="310">
        <v>0</v>
      </c>
      <c r="D259" s="310">
        <v>0</v>
      </c>
      <c r="E259" s="311">
        <f t="shared" si="15"/>
        <v>0</v>
      </c>
      <c r="F259" s="92"/>
    </row>
    <row r="260" spans="1:6" ht="30">
      <c r="A260" s="309" t="s">
        <v>196</v>
      </c>
      <c r="B260" s="310">
        <v>0</v>
      </c>
      <c r="C260" s="310">
        <v>0</v>
      </c>
      <c r="D260" s="310">
        <v>0</v>
      </c>
      <c r="E260" s="311">
        <f t="shared" si="15"/>
        <v>0</v>
      </c>
      <c r="F260" s="92"/>
    </row>
    <row r="261" spans="1:6" s="109" customFormat="1" ht="30">
      <c r="A261" s="312" t="s">
        <v>197</v>
      </c>
      <c r="B261" s="313">
        <f>B260+B259+B258</f>
        <v>0</v>
      </c>
      <c r="C261" s="313">
        <f>C260+C259+C258</f>
        <v>0</v>
      </c>
      <c r="D261" s="313">
        <f>D260+D259+D258</f>
        <v>0</v>
      </c>
      <c r="E261" s="314">
        <f t="shared" si="15"/>
        <v>0</v>
      </c>
      <c r="F261" s="108"/>
    </row>
    <row r="262" spans="1:6" ht="30">
      <c r="A262" s="309" t="s">
        <v>278</v>
      </c>
      <c r="B262" s="315">
        <v>0</v>
      </c>
      <c r="C262" s="315">
        <v>0</v>
      </c>
      <c r="D262" s="315">
        <v>0</v>
      </c>
      <c r="E262" s="311">
        <f t="shared" si="15"/>
        <v>0</v>
      </c>
      <c r="F262" s="92"/>
    </row>
    <row r="263" spans="1:6" ht="30">
      <c r="A263" s="309" t="s">
        <v>279</v>
      </c>
      <c r="B263" s="315">
        <v>0</v>
      </c>
      <c r="C263" s="315">
        <v>0</v>
      </c>
      <c r="D263" s="315">
        <v>0</v>
      </c>
      <c r="E263" s="311">
        <f t="shared" si="15"/>
        <v>0</v>
      </c>
      <c r="F263" s="92"/>
    </row>
    <row r="264" spans="1:6" ht="30">
      <c r="A264" s="309" t="s">
        <v>280</v>
      </c>
      <c r="B264" s="315">
        <v>0</v>
      </c>
      <c r="C264" s="315">
        <v>0</v>
      </c>
      <c r="D264" s="315">
        <v>0</v>
      </c>
      <c r="E264" s="311">
        <f t="shared" si="15"/>
        <v>0</v>
      </c>
      <c r="F264" s="92"/>
    </row>
    <row r="265" spans="1:6" s="109" customFormat="1" ht="30">
      <c r="A265" s="312" t="s">
        <v>201</v>
      </c>
      <c r="B265" s="316">
        <f>B264+B263+B262</f>
        <v>0</v>
      </c>
      <c r="C265" s="316">
        <f>C264+C263+C262</f>
        <v>0</v>
      </c>
      <c r="D265" s="316">
        <f>D264+D263+D262</f>
        <v>0</v>
      </c>
      <c r="E265" s="314">
        <f t="shared" si="15"/>
        <v>0</v>
      </c>
      <c r="F265" s="108"/>
    </row>
    <row r="266" spans="1:6" ht="30">
      <c r="A266" s="309" t="s">
        <v>281</v>
      </c>
      <c r="B266" s="315">
        <v>0</v>
      </c>
      <c r="C266" s="315">
        <v>0</v>
      </c>
      <c r="D266" s="315">
        <v>0</v>
      </c>
      <c r="E266" s="311">
        <f t="shared" si="15"/>
        <v>0</v>
      </c>
      <c r="F266" s="92"/>
    </row>
    <row r="267" spans="1:6" ht="30">
      <c r="A267" s="309" t="s">
        <v>282</v>
      </c>
      <c r="B267" s="315">
        <f>Athletics!U21+Athletics!U23-Athletics!AA40</f>
        <v>0</v>
      </c>
      <c r="C267" s="315">
        <f>Athletics!V21+Athletics!V23-Athletics!AB40</f>
        <v>0</v>
      </c>
      <c r="D267" s="315">
        <f>Athletics!W21+Athletics!W23-Athletics!AC40</f>
        <v>0</v>
      </c>
      <c r="E267" s="311">
        <f t="shared" si="15"/>
        <v>0</v>
      </c>
      <c r="F267" s="92"/>
    </row>
    <row r="268" spans="1:6" ht="30">
      <c r="A268" s="309" t="s">
        <v>283</v>
      </c>
      <c r="B268" s="315">
        <v>0</v>
      </c>
      <c r="C268" s="315">
        <v>0</v>
      </c>
      <c r="D268" s="315">
        <v>0</v>
      </c>
      <c r="E268" s="311">
        <f t="shared" si="15"/>
        <v>0</v>
      </c>
      <c r="F268" s="92"/>
    </row>
    <row r="269" spans="1:6" ht="30">
      <c r="A269" s="309" t="s">
        <v>284</v>
      </c>
      <c r="B269" s="315">
        <v>0</v>
      </c>
      <c r="C269" s="315">
        <v>0</v>
      </c>
      <c r="D269" s="315">
        <v>0</v>
      </c>
      <c r="E269" s="311">
        <f t="shared" si="15"/>
        <v>0</v>
      </c>
      <c r="F269" s="92"/>
    </row>
    <row r="270" spans="1:6" s="109" customFormat="1" ht="30">
      <c r="A270" s="312" t="s">
        <v>206</v>
      </c>
      <c r="B270" s="316">
        <f>B269+B268+B267+B266</f>
        <v>0</v>
      </c>
      <c r="C270" s="316">
        <f>C269+C268+C267+C266</f>
        <v>0</v>
      </c>
      <c r="D270" s="316">
        <f>D269+D268+D267+D266</f>
        <v>0</v>
      </c>
      <c r="E270" s="314">
        <f t="shared" si="15"/>
        <v>0</v>
      </c>
      <c r="F270" s="108"/>
    </row>
    <row r="271" spans="1:6" ht="30">
      <c r="A271" s="309" t="s">
        <v>285</v>
      </c>
      <c r="B271" s="315">
        <v>0</v>
      </c>
      <c r="C271" s="315">
        <v>0</v>
      </c>
      <c r="D271" s="315">
        <v>0</v>
      </c>
      <c r="E271" s="311">
        <f t="shared" si="15"/>
        <v>0</v>
      </c>
      <c r="F271" s="92"/>
    </row>
    <row r="272" spans="1:6" ht="30">
      <c r="A272" s="309" t="s">
        <v>286</v>
      </c>
      <c r="B272" s="315">
        <v>0</v>
      </c>
      <c r="C272" s="315">
        <v>0</v>
      </c>
      <c r="D272" s="315">
        <v>0</v>
      </c>
      <c r="E272" s="311">
        <f t="shared" si="15"/>
        <v>0</v>
      </c>
      <c r="F272" s="92"/>
    </row>
    <row r="273" spans="1:6" ht="30">
      <c r="A273" s="309" t="s">
        <v>287</v>
      </c>
      <c r="B273" s="315">
        <v>0</v>
      </c>
      <c r="C273" s="315">
        <v>0</v>
      </c>
      <c r="D273" s="315">
        <v>0</v>
      </c>
      <c r="E273" s="311">
        <f t="shared" si="15"/>
        <v>0</v>
      </c>
      <c r="F273" s="92"/>
    </row>
    <row r="274" spans="1:6" s="109" customFormat="1" ht="30">
      <c r="A274" s="312" t="s">
        <v>210</v>
      </c>
      <c r="B274" s="316">
        <f>B273+B272+B271</f>
        <v>0</v>
      </c>
      <c r="C274" s="316">
        <f>C273+C272+C271</f>
        <v>0</v>
      </c>
      <c r="D274" s="316">
        <f>D273+D272+D271</f>
        <v>0</v>
      </c>
      <c r="E274" s="314">
        <f t="shared" si="15"/>
        <v>0</v>
      </c>
      <c r="F274" s="108"/>
    </row>
    <row r="275" spans="1:6" s="109" customFormat="1" ht="30">
      <c r="A275" s="312" t="s">
        <v>315</v>
      </c>
      <c r="B275" s="316">
        <v>0</v>
      </c>
      <c r="C275" s="316">
        <v>0</v>
      </c>
      <c r="D275" s="316">
        <v>0</v>
      </c>
      <c r="E275" s="314">
        <f>D275-C275</f>
        <v>0</v>
      </c>
      <c r="F275" s="108"/>
    </row>
    <row r="276" spans="1:6" s="109" customFormat="1" ht="30">
      <c r="A276" s="321" t="s">
        <v>288</v>
      </c>
      <c r="B276" s="332">
        <f>B274+B270+B265+B261+B275</f>
        <v>0</v>
      </c>
      <c r="C276" s="332">
        <f>C274+C270+C265+C261+C275</f>
        <v>0</v>
      </c>
      <c r="D276" s="332">
        <f>D274+D270+D265+D261+D275</f>
        <v>0</v>
      </c>
      <c r="E276" s="323">
        <f t="shared" si="15"/>
        <v>0</v>
      </c>
      <c r="F276" s="108"/>
    </row>
    <row r="277" spans="1:5" ht="30">
      <c r="A277" s="298" t="s">
        <v>142</v>
      </c>
      <c r="B277" s="176"/>
      <c r="C277" s="176"/>
      <c r="D277" s="176"/>
      <c r="E277" s="176"/>
    </row>
    <row r="278" spans="1:7" ht="30">
      <c r="A278" s="298" t="s">
        <v>291</v>
      </c>
      <c r="B278" s="176"/>
      <c r="C278" s="299" t="s">
        <v>89</v>
      </c>
      <c r="D278" s="300">
        <f>Revenue!B2</f>
        <v>0</v>
      </c>
      <c r="E278" s="300"/>
      <c r="F278" s="89"/>
      <c r="G278" s="89"/>
    </row>
    <row r="279" spans="1:7" ht="30.75" thickBot="1">
      <c r="A279" s="301" t="s">
        <v>276</v>
      </c>
      <c r="B279" s="302"/>
      <c r="C279" s="302"/>
      <c r="D279" s="302"/>
      <c r="E279" s="302"/>
      <c r="F279" s="90"/>
      <c r="G279" s="90"/>
    </row>
    <row r="280" spans="1:6" ht="6" customHeight="1" thickTop="1">
      <c r="A280" s="326" t="s">
        <v>127</v>
      </c>
      <c r="B280" s="304"/>
      <c r="C280" s="304"/>
      <c r="D280" s="304"/>
      <c r="E280" s="327"/>
      <c r="F280" s="93"/>
    </row>
    <row r="281" spans="1:6" ht="30">
      <c r="A281" s="334" t="s">
        <v>301</v>
      </c>
      <c r="B281" s="306" t="s">
        <v>146</v>
      </c>
      <c r="C281" s="306" t="s">
        <v>147</v>
      </c>
      <c r="D281" s="306" t="s">
        <v>147</v>
      </c>
      <c r="E281" s="307" t="str">
        <f>E256</f>
        <v>2016-17 +/-</v>
      </c>
      <c r="F281" s="92"/>
    </row>
    <row r="282" spans="1:6" ht="30">
      <c r="A282" s="308"/>
      <c r="B282" s="306" t="str">
        <f>B257</f>
        <v>2015-16</v>
      </c>
      <c r="C282" s="306" t="str">
        <f>C257</f>
        <v>2015-16</v>
      </c>
      <c r="D282" s="306" t="str">
        <f>D257</f>
        <v>2016-17</v>
      </c>
      <c r="E282" s="307" t="str">
        <f>E257</f>
        <v>2015-16</v>
      </c>
      <c r="F282" s="92"/>
    </row>
    <row r="283" spans="1:6" ht="30">
      <c r="A283" s="309" t="s">
        <v>194</v>
      </c>
      <c r="B283" s="310">
        <f>Other!F7</f>
        <v>0</v>
      </c>
      <c r="C283" s="315">
        <f>Other!H7</f>
        <v>0</v>
      </c>
      <c r="D283" s="315">
        <f>Other!J7</f>
        <v>0</v>
      </c>
      <c r="E283" s="311">
        <f aca="true" t="shared" si="16" ref="E283:E301">D283-C283</f>
        <v>0</v>
      </c>
      <c r="F283" s="92"/>
    </row>
    <row r="284" spans="1:6" ht="30">
      <c r="A284" s="309" t="s">
        <v>195</v>
      </c>
      <c r="B284" s="310">
        <f>Other!F8</f>
        <v>0</v>
      </c>
      <c r="C284" s="315">
        <f>Other!H8</f>
        <v>0</v>
      </c>
      <c r="D284" s="315">
        <f>Other!J8</f>
        <v>0</v>
      </c>
      <c r="E284" s="311">
        <f t="shared" si="16"/>
        <v>0</v>
      </c>
      <c r="F284" s="92"/>
    </row>
    <row r="285" spans="1:6" ht="30">
      <c r="A285" s="309" t="s">
        <v>196</v>
      </c>
      <c r="B285" s="310">
        <f>Other!F9</f>
        <v>0</v>
      </c>
      <c r="C285" s="315">
        <f>Other!H9</f>
        <v>0</v>
      </c>
      <c r="D285" s="315">
        <f>Other!J9</f>
        <v>0</v>
      </c>
      <c r="E285" s="311">
        <f t="shared" si="16"/>
        <v>0</v>
      </c>
      <c r="F285" s="92"/>
    </row>
    <row r="286" spans="1:6" s="109" customFormat="1" ht="30">
      <c r="A286" s="312" t="s">
        <v>197</v>
      </c>
      <c r="B286" s="313">
        <f>B285+B284+B283</f>
        <v>0</v>
      </c>
      <c r="C286" s="313">
        <f>C285+C284+C283</f>
        <v>0</v>
      </c>
      <c r="D286" s="313">
        <f>D285+D284+D283</f>
        <v>0</v>
      </c>
      <c r="E286" s="314">
        <f t="shared" si="16"/>
        <v>0</v>
      </c>
      <c r="F286" s="108"/>
    </row>
    <row r="287" spans="1:6" ht="30">
      <c r="A287" s="309" t="s">
        <v>278</v>
      </c>
      <c r="B287" s="315">
        <f>Other!F12</f>
        <v>0</v>
      </c>
      <c r="C287" s="315">
        <f>Other!H12</f>
        <v>0</v>
      </c>
      <c r="D287" s="315">
        <f>Other!J12</f>
        <v>0</v>
      </c>
      <c r="E287" s="311">
        <f t="shared" si="16"/>
        <v>0</v>
      </c>
      <c r="F287" s="92"/>
    </row>
    <row r="288" spans="1:6" ht="30">
      <c r="A288" s="309" t="s">
        <v>279</v>
      </c>
      <c r="B288" s="315">
        <f>Other!F14</f>
        <v>0</v>
      </c>
      <c r="C288" s="315">
        <f>Other!H14</f>
        <v>0</v>
      </c>
      <c r="D288" s="315">
        <f>Other!J14</f>
        <v>0</v>
      </c>
      <c r="E288" s="311">
        <f t="shared" si="16"/>
        <v>0</v>
      </c>
      <c r="F288" s="92"/>
    </row>
    <row r="289" spans="1:6" ht="30">
      <c r="A289" s="309" t="s">
        <v>280</v>
      </c>
      <c r="B289" s="315">
        <f>Other!F16</f>
        <v>0</v>
      </c>
      <c r="C289" s="315">
        <f>Other!H16</f>
        <v>0</v>
      </c>
      <c r="D289" s="315">
        <f>Other!J16</f>
        <v>0</v>
      </c>
      <c r="E289" s="311">
        <f t="shared" si="16"/>
        <v>0</v>
      </c>
      <c r="F289" s="92"/>
    </row>
    <row r="290" spans="1:6" s="109" customFormat="1" ht="30">
      <c r="A290" s="312" t="s">
        <v>201</v>
      </c>
      <c r="B290" s="316">
        <f>B289+B288+B287</f>
        <v>0</v>
      </c>
      <c r="C290" s="316">
        <f>C289+C288+C287</f>
        <v>0</v>
      </c>
      <c r="D290" s="316">
        <f>D289+D288+D287</f>
        <v>0</v>
      </c>
      <c r="E290" s="314">
        <f t="shared" si="16"/>
        <v>0</v>
      </c>
      <c r="F290" s="108"/>
    </row>
    <row r="291" spans="1:6" ht="30">
      <c r="A291" s="309" t="s">
        <v>281</v>
      </c>
      <c r="B291" s="315">
        <f>Other!F27</f>
        <v>0</v>
      </c>
      <c r="C291" s="315">
        <f>Other!H27</f>
        <v>0</v>
      </c>
      <c r="D291" s="315">
        <f>Other!J27</f>
        <v>0</v>
      </c>
      <c r="E291" s="311">
        <f t="shared" si="16"/>
        <v>0</v>
      </c>
      <c r="F291" s="92"/>
    </row>
    <row r="292" spans="1:6" ht="30">
      <c r="A292" s="309" t="s">
        <v>282</v>
      </c>
      <c r="B292" s="315">
        <f>Other!F29</f>
        <v>0</v>
      </c>
      <c r="C292" s="315">
        <f>Other!H29</f>
        <v>0</v>
      </c>
      <c r="D292" s="315">
        <f>Other!J29</f>
        <v>0</v>
      </c>
      <c r="E292" s="311">
        <f t="shared" si="16"/>
        <v>0</v>
      </c>
      <c r="F292" s="92"/>
    </row>
    <row r="293" spans="1:6" ht="30">
      <c r="A293" s="309" t="s">
        <v>283</v>
      </c>
      <c r="B293" s="315">
        <f>Other!F37</f>
        <v>0</v>
      </c>
      <c r="C293" s="315">
        <f>Other!H37</f>
        <v>0</v>
      </c>
      <c r="D293" s="315">
        <f>Other!J37</f>
        <v>0</v>
      </c>
      <c r="E293" s="311">
        <f t="shared" si="16"/>
        <v>0</v>
      </c>
      <c r="F293" s="92"/>
    </row>
    <row r="294" spans="1:6" ht="30">
      <c r="A294" s="309" t="s">
        <v>284</v>
      </c>
      <c r="B294" s="315">
        <f>Other!F39</f>
        <v>0</v>
      </c>
      <c r="C294" s="315">
        <f>Other!H39</f>
        <v>0</v>
      </c>
      <c r="D294" s="315">
        <f>Other!J39</f>
        <v>0</v>
      </c>
      <c r="E294" s="311">
        <f t="shared" si="16"/>
        <v>0</v>
      </c>
      <c r="F294" s="92"/>
    </row>
    <row r="295" spans="1:6" s="109" customFormat="1" ht="30">
      <c r="A295" s="312" t="s">
        <v>206</v>
      </c>
      <c r="B295" s="316">
        <f>B294+B293+B292+B291</f>
        <v>0</v>
      </c>
      <c r="C295" s="316">
        <f>C294+C293+C292+C291</f>
        <v>0</v>
      </c>
      <c r="D295" s="316">
        <f>D294+D293+D292+D291</f>
        <v>0</v>
      </c>
      <c r="E295" s="314">
        <f t="shared" si="16"/>
        <v>0</v>
      </c>
      <c r="F295" s="108"/>
    </row>
    <row r="296" spans="1:6" ht="30">
      <c r="A296" s="309" t="s">
        <v>285</v>
      </c>
      <c r="B296" s="315">
        <f>Other!F32+Other!F34</f>
        <v>0</v>
      </c>
      <c r="C296" s="315">
        <f>Other!H32+Other!H34</f>
        <v>0</v>
      </c>
      <c r="D296" s="315">
        <f>Other!J32+Other!J34</f>
        <v>0</v>
      </c>
      <c r="E296" s="311">
        <f t="shared" si="16"/>
        <v>0</v>
      </c>
      <c r="F296" s="92"/>
    </row>
    <row r="297" spans="1:6" ht="30">
      <c r="A297" s="309" t="s">
        <v>286</v>
      </c>
      <c r="B297" s="315">
        <f>Other!F31</f>
        <v>0</v>
      </c>
      <c r="C297" s="315">
        <f>Other!H31</f>
        <v>0</v>
      </c>
      <c r="D297" s="315">
        <f>Other!J31</f>
        <v>0</v>
      </c>
      <c r="E297" s="311">
        <f t="shared" si="16"/>
        <v>0</v>
      </c>
      <c r="F297" s="92"/>
    </row>
    <row r="298" spans="1:6" ht="30">
      <c r="A298" s="309" t="s">
        <v>287</v>
      </c>
      <c r="B298" s="315">
        <f>Other!F33</f>
        <v>0</v>
      </c>
      <c r="C298" s="315">
        <f>Other!H33</f>
        <v>0</v>
      </c>
      <c r="D298" s="315">
        <f>Other!J33</f>
        <v>0</v>
      </c>
      <c r="E298" s="311">
        <f t="shared" si="16"/>
        <v>0</v>
      </c>
      <c r="F298" s="92"/>
    </row>
    <row r="299" spans="1:6" s="109" customFormat="1" ht="30">
      <c r="A299" s="312" t="s">
        <v>210</v>
      </c>
      <c r="B299" s="316">
        <f>B298+B297+B296</f>
        <v>0</v>
      </c>
      <c r="C299" s="316">
        <f>C298+C297+C296</f>
        <v>0</v>
      </c>
      <c r="D299" s="316">
        <f>D298+D297+D296</f>
        <v>0</v>
      </c>
      <c r="E299" s="314">
        <f t="shared" si="16"/>
        <v>0</v>
      </c>
      <c r="F299" s="108"/>
    </row>
    <row r="300" spans="1:6" s="109" customFormat="1" ht="30">
      <c r="A300" s="312" t="s">
        <v>315</v>
      </c>
      <c r="B300" s="316">
        <f>Other!F41</f>
        <v>0</v>
      </c>
      <c r="C300" s="316">
        <f>Other!H41</f>
        <v>0</v>
      </c>
      <c r="D300" s="316">
        <f>Other!J41</f>
        <v>0</v>
      </c>
      <c r="E300" s="314">
        <f>D300-C300</f>
        <v>0</v>
      </c>
      <c r="F300" s="108"/>
    </row>
    <row r="301" spans="1:6" s="109" customFormat="1" ht="30">
      <c r="A301" s="321" t="s">
        <v>288</v>
      </c>
      <c r="B301" s="313">
        <f>B299+B295+B290+B286+B300</f>
        <v>0</v>
      </c>
      <c r="C301" s="313">
        <f>C299+C295+C290+C286+C300</f>
        <v>0</v>
      </c>
      <c r="D301" s="313">
        <f>D299+D295+D290+D286+D300</f>
        <v>0</v>
      </c>
      <c r="E301" s="314">
        <f t="shared" si="16"/>
        <v>0</v>
      </c>
      <c r="F301" s="108"/>
    </row>
    <row r="302" spans="1:6" ht="5.25" customHeight="1">
      <c r="A302" s="312" t="s">
        <v>127</v>
      </c>
      <c r="B302" s="340"/>
      <c r="C302" s="340"/>
      <c r="D302" s="340"/>
      <c r="E302" s="341"/>
      <c r="F302" s="92"/>
    </row>
    <row r="303" spans="1:6" ht="30">
      <c r="A303" s="312" t="s">
        <v>192</v>
      </c>
      <c r="B303" s="306" t="s">
        <v>146</v>
      </c>
      <c r="C303" s="306" t="s">
        <v>147</v>
      </c>
      <c r="D303" s="306" t="s">
        <v>147</v>
      </c>
      <c r="E303" s="307" t="str">
        <f>E281</f>
        <v>2016-17 +/-</v>
      </c>
      <c r="F303" s="92"/>
    </row>
    <row r="304" spans="1:6" ht="30">
      <c r="A304" s="321"/>
      <c r="B304" s="306" t="str">
        <f>B282</f>
        <v>2015-16</v>
      </c>
      <c r="C304" s="306" t="str">
        <f>C282</f>
        <v>2015-16</v>
      </c>
      <c r="D304" s="306" t="str">
        <f>D282</f>
        <v>2016-17</v>
      </c>
      <c r="E304" s="307" t="str">
        <f>E282</f>
        <v>2015-16</v>
      </c>
      <c r="F304" s="92"/>
    </row>
    <row r="305" spans="1:6" ht="30">
      <c r="A305" s="309" t="s">
        <v>194</v>
      </c>
      <c r="B305" s="310">
        <f aca="true" t="shared" si="17" ref="B305:D307">B283+B258+B236+B214+B189</f>
        <v>0</v>
      </c>
      <c r="C305" s="310">
        <f t="shared" si="17"/>
        <v>0</v>
      </c>
      <c r="D305" s="310">
        <f t="shared" si="17"/>
        <v>0</v>
      </c>
      <c r="E305" s="311">
        <f aca="true" t="shared" si="18" ref="E305:E323">D305-C305</f>
        <v>0</v>
      </c>
      <c r="F305" s="92"/>
    </row>
    <row r="306" spans="1:6" ht="30">
      <c r="A306" s="309" t="s">
        <v>195</v>
      </c>
      <c r="B306" s="310">
        <f t="shared" si="17"/>
        <v>0</v>
      </c>
      <c r="C306" s="310">
        <f t="shared" si="17"/>
        <v>0</v>
      </c>
      <c r="D306" s="310">
        <f t="shared" si="17"/>
        <v>0</v>
      </c>
      <c r="E306" s="311">
        <f t="shared" si="18"/>
        <v>0</v>
      </c>
      <c r="F306" s="92"/>
    </row>
    <row r="307" spans="1:6" ht="30">
      <c r="A307" s="309" t="s">
        <v>196</v>
      </c>
      <c r="B307" s="310">
        <f t="shared" si="17"/>
        <v>0</v>
      </c>
      <c r="C307" s="310">
        <f t="shared" si="17"/>
        <v>0</v>
      </c>
      <c r="D307" s="310">
        <f t="shared" si="17"/>
        <v>0</v>
      </c>
      <c r="E307" s="311">
        <f t="shared" si="18"/>
        <v>0</v>
      </c>
      <c r="F307" s="92"/>
    </row>
    <row r="308" spans="1:6" s="109" customFormat="1" ht="30">
      <c r="A308" s="312" t="s">
        <v>197</v>
      </c>
      <c r="B308" s="313">
        <f>B307+B306+B305</f>
        <v>0</v>
      </c>
      <c r="C308" s="313">
        <f>C307+C306+C305</f>
        <v>0</v>
      </c>
      <c r="D308" s="313">
        <f>D307+D306+D305</f>
        <v>0</v>
      </c>
      <c r="E308" s="314">
        <f t="shared" si="18"/>
        <v>0</v>
      </c>
      <c r="F308" s="108"/>
    </row>
    <row r="309" spans="1:6" ht="30">
      <c r="A309" s="309" t="s">
        <v>278</v>
      </c>
      <c r="B309" s="310">
        <f aca="true" t="shared" si="19" ref="B309:C311">B287+B262+B240+B218+B193</f>
        <v>0</v>
      </c>
      <c r="C309" s="310">
        <f t="shared" si="19"/>
        <v>0</v>
      </c>
      <c r="D309" s="310">
        <f>D287+D262+D240+D218+D193</f>
        <v>0</v>
      </c>
      <c r="E309" s="311">
        <f t="shared" si="18"/>
        <v>0</v>
      </c>
      <c r="F309" s="92"/>
    </row>
    <row r="310" spans="1:6" ht="30">
      <c r="A310" s="309" t="s">
        <v>279</v>
      </c>
      <c r="B310" s="310">
        <f t="shared" si="19"/>
        <v>0</v>
      </c>
      <c r="C310" s="310">
        <f t="shared" si="19"/>
        <v>0</v>
      </c>
      <c r="D310" s="310">
        <f>D288+D263+D241+D219+D194</f>
        <v>0</v>
      </c>
      <c r="E310" s="311">
        <f t="shared" si="18"/>
        <v>0</v>
      </c>
      <c r="F310" s="92"/>
    </row>
    <row r="311" spans="1:6" ht="30">
      <c r="A311" s="309" t="s">
        <v>280</v>
      </c>
      <c r="B311" s="310">
        <f t="shared" si="19"/>
        <v>0</v>
      </c>
      <c r="C311" s="310">
        <f t="shared" si="19"/>
        <v>0</v>
      </c>
      <c r="D311" s="310">
        <f>D289+D264+D242+D220+D195</f>
        <v>0</v>
      </c>
      <c r="E311" s="311">
        <f t="shared" si="18"/>
        <v>0</v>
      </c>
      <c r="F311" s="92"/>
    </row>
    <row r="312" spans="1:6" s="109" customFormat="1" ht="30">
      <c r="A312" s="312" t="s">
        <v>201</v>
      </c>
      <c r="B312" s="316">
        <f>B311+B310+B309</f>
        <v>0</v>
      </c>
      <c r="C312" s="316">
        <f>C311+C310+C309</f>
        <v>0</v>
      </c>
      <c r="D312" s="316">
        <f>D311+D310+D309</f>
        <v>0</v>
      </c>
      <c r="E312" s="314">
        <f t="shared" si="18"/>
        <v>0</v>
      </c>
      <c r="F312" s="108"/>
    </row>
    <row r="313" spans="1:6" ht="30">
      <c r="A313" s="309" t="s">
        <v>281</v>
      </c>
      <c r="B313" s="310">
        <f aca="true" t="shared" si="20" ref="B313:C316">B291+B266+B244+B222+B197</f>
        <v>0</v>
      </c>
      <c r="C313" s="310">
        <f t="shared" si="20"/>
        <v>0</v>
      </c>
      <c r="D313" s="310">
        <f>D291+D266+D244+D222+D197</f>
        <v>0</v>
      </c>
      <c r="E313" s="311">
        <f t="shared" si="18"/>
        <v>0</v>
      </c>
      <c r="F313" s="92"/>
    </row>
    <row r="314" spans="1:6" ht="30">
      <c r="A314" s="309" t="s">
        <v>282</v>
      </c>
      <c r="B314" s="310">
        <f t="shared" si="20"/>
        <v>0</v>
      </c>
      <c r="C314" s="310">
        <f t="shared" si="20"/>
        <v>0</v>
      </c>
      <c r="D314" s="310">
        <f>D292+D267+D245+D223+D198</f>
        <v>0</v>
      </c>
      <c r="E314" s="311">
        <f t="shared" si="18"/>
        <v>0</v>
      </c>
      <c r="F314" s="92"/>
    </row>
    <row r="315" spans="1:6" ht="30">
      <c r="A315" s="309" t="s">
        <v>283</v>
      </c>
      <c r="B315" s="310">
        <f t="shared" si="20"/>
        <v>0</v>
      </c>
      <c r="C315" s="310">
        <f t="shared" si="20"/>
        <v>0</v>
      </c>
      <c r="D315" s="310">
        <f>D293+D268+D246+D224+D199</f>
        <v>0</v>
      </c>
      <c r="E315" s="311">
        <f t="shared" si="18"/>
        <v>0</v>
      </c>
      <c r="F315" s="92"/>
    </row>
    <row r="316" spans="1:6" ht="30">
      <c r="A316" s="309" t="s">
        <v>284</v>
      </c>
      <c r="B316" s="310">
        <f t="shared" si="20"/>
        <v>0</v>
      </c>
      <c r="C316" s="310">
        <f t="shared" si="20"/>
        <v>0</v>
      </c>
      <c r="D316" s="310">
        <f>D294+D269+D247+D225+D200</f>
        <v>0</v>
      </c>
      <c r="E316" s="311">
        <f t="shared" si="18"/>
        <v>0</v>
      </c>
      <c r="F316" s="92"/>
    </row>
    <row r="317" spans="1:6" s="109" customFormat="1" ht="30">
      <c r="A317" s="312" t="s">
        <v>206</v>
      </c>
      <c r="B317" s="316">
        <f>B316+B315+B314+B313</f>
        <v>0</v>
      </c>
      <c r="C317" s="316">
        <f>C316+C315+C314+C313</f>
        <v>0</v>
      </c>
      <c r="D317" s="316">
        <f>D316+D315+D314+D313</f>
        <v>0</v>
      </c>
      <c r="E317" s="314">
        <f t="shared" si="18"/>
        <v>0</v>
      </c>
      <c r="F317" s="108"/>
    </row>
    <row r="318" spans="1:6" ht="30">
      <c r="A318" s="309" t="s">
        <v>285</v>
      </c>
      <c r="B318" s="310">
        <f aca="true" t="shared" si="21" ref="B318:C320">B296+B271+B249+B227+B202</f>
        <v>0</v>
      </c>
      <c r="C318" s="310">
        <f t="shared" si="21"/>
        <v>0</v>
      </c>
      <c r="D318" s="310">
        <f>D296+D271+D249+D227+D202</f>
        <v>0</v>
      </c>
      <c r="E318" s="311">
        <f t="shared" si="18"/>
        <v>0</v>
      </c>
      <c r="F318" s="92"/>
    </row>
    <row r="319" spans="1:6" ht="30">
      <c r="A319" s="309" t="s">
        <v>286</v>
      </c>
      <c r="B319" s="310">
        <f t="shared" si="21"/>
        <v>0</v>
      </c>
      <c r="C319" s="310">
        <f t="shared" si="21"/>
        <v>0</v>
      </c>
      <c r="D319" s="310">
        <f>D297+D272+D250+D228+D203</f>
        <v>0</v>
      </c>
      <c r="E319" s="311">
        <f t="shared" si="18"/>
        <v>0</v>
      </c>
      <c r="F319" s="92"/>
    </row>
    <row r="320" spans="1:6" ht="30">
      <c r="A320" s="309" t="s">
        <v>287</v>
      </c>
      <c r="B320" s="310">
        <f t="shared" si="21"/>
        <v>0</v>
      </c>
      <c r="C320" s="310">
        <f t="shared" si="21"/>
        <v>0</v>
      </c>
      <c r="D320" s="310">
        <f>D298+D273+D251+D229+D204</f>
        <v>0</v>
      </c>
      <c r="E320" s="311">
        <f t="shared" si="18"/>
        <v>0</v>
      </c>
      <c r="F320" s="92"/>
    </row>
    <row r="321" spans="1:6" s="109" customFormat="1" ht="30">
      <c r="A321" s="312" t="s">
        <v>210</v>
      </c>
      <c r="B321" s="316">
        <f>B320+B319+B318</f>
        <v>0</v>
      </c>
      <c r="C321" s="316">
        <f>C320+C319+C318</f>
        <v>0</v>
      </c>
      <c r="D321" s="316">
        <f>D320+D319+D318</f>
        <v>0</v>
      </c>
      <c r="E321" s="314">
        <f t="shared" si="18"/>
        <v>0</v>
      </c>
      <c r="F321" s="108"/>
    </row>
    <row r="322" spans="1:6" s="109" customFormat="1" ht="30">
      <c r="A322" s="312" t="s">
        <v>315</v>
      </c>
      <c r="B322" s="313">
        <f>B300+B275+B253+B231+B206</f>
        <v>0</v>
      </c>
      <c r="C322" s="313">
        <f>C300+C275+C253+C231+C206</f>
        <v>0</v>
      </c>
      <c r="D322" s="313">
        <f>D300+D275+D253+D231+D206</f>
        <v>0</v>
      </c>
      <c r="E322" s="314">
        <f>D322-C322</f>
        <v>0</v>
      </c>
      <c r="F322" s="108"/>
    </row>
    <row r="323" spans="1:6" s="109" customFormat="1" ht="30">
      <c r="A323" s="342" t="s">
        <v>303</v>
      </c>
      <c r="B323" s="332">
        <f>B321+B317+B312+B308+B322</f>
        <v>0</v>
      </c>
      <c r="C323" s="332">
        <f>C321+C317+C312+C308+C322</f>
        <v>0</v>
      </c>
      <c r="D323" s="323">
        <f>D321+D317+D312+D308+D322</f>
        <v>0</v>
      </c>
      <c r="E323" s="323">
        <f t="shared" si="18"/>
        <v>0</v>
      </c>
      <c r="F323" s="108"/>
    </row>
    <row r="324" spans="1:5" ht="30">
      <c r="A324" s="343"/>
      <c r="B324" s="344"/>
      <c r="C324" s="344"/>
      <c r="D324" s="344"/>
      <c r="E324" s="344"/>
    </row>
    <row r="325" spans="1:5" ht="30">
      <c r="A325" s="345"/>
      <c r="B325" s="176"/>
      <c r="C325" s="176"/>
      <c r="D325" s="176"/>
      <c r="E325" s="176"/>
    </row>
    <row r="326" spans="1:5" ht="30">
      <c r="A326" s="346" t="s">
        <v>302</v>
      </c>
      <c r="B326" s="176"/>
      <c r="C326" s="176"/>
      <c r="D326" s="176"/>
      <c r="E326" s="176"/>
    </row>
  </sheetData>
  <sheetProtection/>
  <printOptions/>
  <pageMargins left="0.25" right="0.25" top="0.25" bottom="0.25" header="0" footer="0"/>
  <pageSetup fitToHeight="0" fitToWidth="1" horizontalDpi="600" verticalDpi="600" orientation="portrait" scale="39" r:id="rId1"/>
  <rowBreaks count="5" manualBreakCount="5">
    <brk id="69" max="255" man="1"/>
    <brk id="138" max="255" man="1"/>
    <brk id="207" max="255" man="1"/>
    <brk id="276" max="255" man="1"/>
    <brk id="32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60" zoomScaleNormal="60" zoomScalePageLayoutView="0" workbookViewId="0" topLeftCell="A1">
      <selection activeCell="D6" sqref="D6"/>
    </sheetView>
  </sheetViews>
  <sheetFormatPr defaultColWidth="12.421875" defaultRowHeight="15"/>
  <cols>
    <col min="1" max="1" width="74.00390625" style="98" customWidth="1"/>
    <col min="2" max="4" width="36.421875" style="103" customWidth="1"/>
    <col min="5" max="16384" width="12.421875" style="98" customWidth="1"/>
  </cols>
  <sheetData>
    <row r="1" spans="1:4" s="95" customFormat="1" ht="33.75">
      <c r="A1" s="94" t="s">
        <v>142</v>
      </c>
      <c r="B1" s="100"/>
      <c r="C1" s="100"/>
      <c r="D1" s="100"/>
    </row>
    <row r="2" spans="1:6" s="95" customFormat="1" ht="33.75">
      <c r="A2" s="94" t="s">
        <v>304</v>
      </c>
      <c r="B2" s="101" t="s">
        <v>89</v>
      </c>
      <c r="C2" s="96">
        <f>Revenue!B2</f>
        <v>0</v>
      </c>
      <c r="D2" s="102"/>
      <c r="E2" s="96"/>
      <c r="F2" s="96"/>
    </row>
    <row r="3" spans="1:6" s="95" customFormat="1" ht="34.5" thickBot="1">
      <c r="A3" s="349" t="s">
        <v>305</v>
      </c>
      <c r="B3" s="350"/>
      <c r="C3" s="350"/>
      <c r="D3" s="350"/>
      <c r="E3" s="97"/>
      <c r="F3" s="97"/>
    </row>
    <row r="4" spans="1:6" ht="36" thickTop="1">
      <c r="A4" s="351"/>
      <c r="B4" s="352" t="s">
        <v>306</v>
      </c>
      <c r="C4" s="352" t="s">
        <v>147</v>
      </c>
      <c r="D4" s="353" t="s">
        <v>147</v>
      </c>
      <c r="E4" s="23"/>
      <c r="F4" s="45"/>
    </row>
    <row r="5" spans="1:6" ht="36" thickBot="1">
      <c r="A5" s="361" t="s">
        <v>307</v>
      </c>
      <c r="B5" s="362" t="s">
        <v>462</v>
      </c>
      <c r="C5" s="362" t="s">
        <v>462</v>
      </c>
      <c r="D5" s="363" t="s">
        <v>479</v>
      </c>
      <c r="E5" s="23"/>
      <c r="F5" s="45"/>
    </row>
    <row r="6" spans="1:6" ht="34.5">
      <c r="A6" s="358" t="s">
        <v>308</v>
      </c>
      <c r="B6" s="359">
        <f>Instruction!F18+Research!F18+'Public Service'!F18+'Academic Supp'!F18+'Student Services'!F18+'Institutional Supp'!F18+Scholarships!F18+'OP&amp;M'!F18+Hospitals!F18+Transfers!F18+Other!F18</f>
        <v>0</v>
      </c>
      <c r="C6" s="484">
        <f>Instruction!H18+Research!H18+'Public Service'!H18+'Academic Supp'!H18+'Student Services'!H18+'Institutional Supp'!H18+Scholarships!H18+'OP&amp;M'!H18+Hospitals!H18+Transfers!H18+Other!H18</f>
        <v>0</v>
      </c>
      <c r="D6" s="486">
        <f>Instruction!J18+Research!J18+'Public Service'!J18+'Academic Supp'!J18+'Student Services'!J18+'Institutional Supp'!J18+Scholarships!J18+'OP&amp;M'!J18+Hospitals!J18+Transfers!J18+Other!J18</f>
        <v>0</v>
      </c>
      <c r="E6" s="23"/>
      <c r="F6" s="45"/>
    </row>
    <row r="7" spans="1:6" ht="34.5">
      <c r="A7" s="354" t="s">
        <v>309</v>
      </c>
      <c r="B7" s="99">
        <f>Instruction!F19+Research!F19+'Public Service'!F19+'Academic Supp'!F19+'Student Services'!F19+'Institutional Supp'!F19+Scholarships!F19+'OP&amp;M'!F19+Hospitals!F19+Transfers!F19+Other!F19</f>
        <v>0</v>
      </c>
      <c r="C7" s="485">
        <f>Instruction!H19+Research!H19+'Public Service'!H19+'Academic Supp'!H19+'Student Services'!H19+'Institutional Supp'!H19+Scholarships!H19+'OP&amp;M'!H19+Hospitals!H19+Transfers!H19+Other!H19</f>
        <v>0</v>
      </c>
      <c r="D7" s="487">
        <f>Instruction!J19+Research!J19+'Public Service'!J19+'Academic Supp'!J19+'Student Services'!J19+'Institutional Supp'!J19+Scholarships!J19+'OP&amp;M'!J19+Hospitals!J19+Transfers!J19+Other!J19</f>
        <v>0</v>
      </c>
      <c r="E7" s="23"/>
      <c r="F7" s="45"/>
    </row>
    <row r="8" spans="1:6" ht="34.5">
      <c r="A8" s="354" t="s">
        <v>310</v>
      </c>
      <c r="B8" s="99">
        <f>Instruction!F20+Research!F20+'Public Service'!F20+'Academic Supp'!F20+'Student Services'!F20+'Institutional Supp'!F20+Scholarships!F20+'OP&amp;M'!F20+Hospitals!F20+Transfers!F20+Other!F20</f>
        <v>0</v>
      </c>
      <c r="C8" s="485">
        <f>Instruction!H20+Research!H20+'Public Service'!H20+'Academic Supp'!H20+'Student Services'!H20+'Institutional Supp'!H20+Scholarships!H20+'OP&amp;M'!H20+Hospitals!H20+Transfers!H20+Other!H20</f>
        <v>0</v>
      </c>
      <c r="D8" s="487">
        <f>Instruction!J20+Research!J20+'Public Service'!J20+'Academic Supp'!J20+'Student Services'!J20+'Institutional Supp'!J20+Scholarships!J20+'OP&amp;M'!J20+Hospitals!J20+Transfers!J20+Other!J20</f>
        <v>0</v>
      </c>
      <c r="E8" s="23"/>
      <c r="F8" s="45"/>
    </row>
    <row r="9" spans="1:6" ht="34.5">
      <c r="A9" s="354" t="s">
        <v>101</v>
      </c>
      <c r="B9" s="99">
        <f>Instruction!F21+Research!F21+'Public Service'!F21+'Academic Supp'!F21+'Student Services'!F21+'Institutional Supp'!F21+Scholarships!F21+'OP&amp;M'!F21+Hospitals!F21+Transfers!F21+Other!F21</f>
        <v>0</v>
      </c>
      <c r="C9" s="485">
        <f>Instruction!H21+Research!H21+'Public Service'!H21+'Academic Supp'!H21+'Student Services'!H21+'Institutional Supp'!H21+Scholarships!H21+'OP&amp;M'!H21+Hospitals!H21+Transfers!H21+Other!H21</f>
        <v>0</v>
      </c>
      <c r="D9" s="487">
        <f>Instruction!J21+Research!J21+'Public Service'!J21+'Academic Supp'!J21+'Student Services'!J21+'Institutional Supp'!J21+Scholarships!J21+'OP&amp;M'!J21+Hospitals!J21+Transfers!J21+Other!J21</f>
        <v>0</v>
      </c>
      <c r="E9" s="23"/>
      <c r="F9" s="45"/>
    </row>
    <row r="10" spans="1:6" ht="34.5">
      <c r="A10" s="354" t="s">
        <v>311</v>
      </c>
      <c r="B10" s="99">
        <f>Instruction!F22+Research!F22+'Public Service'!F22+'Academic Supp'!F22+'Student Services'!F22+'Institutional Supp'!F22+Scholarships!F22+'OP&amp;M'!F22+Hospitals!F22+Transfers!F22+Other!F22</f>
        <v>0</v>
      </c>
      <c r="C10" s="485">
        <f>Instruction!H22+Research!H22+'Public Service'!H22+'Academic Supp'!H22+'Student Services'!H22+'Institutional Supp'!H22+Scholarships!H22+'OP&amp;M'!H22+Hospitals!H22+Transfers!H22+Other!H22</f>
        <v>0</v>
      </c>
      <c r="D10" s="487">
        <f>Instruction!J22+Research!J22+'Public Service'!J22+'Academic Supp'!J22+'Student Services'!J22+'Institutional Supp'!J22+Scholarships!J22+'OP&amp;M'!J22+Hospitals!J22+Transfers!J22+Other!J22</f>
        <v>0</v>
      </c>
      <c r="E10" s="23"/>
      <c r="F10" s="45"/>
    </row>
    <row r="11" spans="1:6" ht="34.5">
      <c r="A11" s="354" t="s">
        <v>103</v>
      </c>
      <c r="B11" s="99">
        <f>Instruction!F23+Research!F23+'Public Service'!F23+'Academic Supp'!F23+'Student Services'!F23+'Institutional Supp'!F23+Scholarships!F23+'OP&amp;M'!F23+Hospitals!F23+Transfers!F23+Other!F23</f>
        <v>0</v>
      </c>
      <c r="C11" s="485">
        <f>Instruction!H23+Research!H23+'Public Service'!H23+'Academic Supp'!H23+'Student Services'!H23+'Institutional Supp'!H23+Scholarships!H23+'OP&amp;M'!H23+Hospitals!H23+Transfers!H23+Other!H23</f>
        <v>0</v>
      </c>
      <c r="D11" s="487">
        <f>Instruction!J23+Research!J23+'Public Service'!J23+'Academic Supp'!J23+'Student Services'!J23+'Institutional Supp'!J23+Scholarships!J23+'OP&amp;M'!J23+Hospitals!J23+Transfers!J23+Other!J23</f>
        <v>0</v>
      </c>
      <c r="E11" s="23"/>
      <c r="F11" s="45"/>
    </row>
    <row r="12" spans="1:6" ht="34.5">
      <c r="A12" s="354" t="s">
        <v>139</v>
      </c>
      <c r="B12" s="99">
        <f>Instruction!F24+Research!F24+'Public Service'!F24+'Academic Supp'!F24+'Student Services'!F24+'Institutional Supp'!F24+Scholarships!F24+'OP&amp;M'!F24+Hospitals!F24+Transfers!F24+Other!F24</f>
        <v>0</v>
      </c>
      <c r="C12" s="485">
        <f>Instruction!H24+Research!H24+'Public Service'!H24+'Academic Supp'!H24+'Student Services'!H24+'Institutional Supp'!H24+Scholarships!H24+'OP&amp;M'!H24+Hospitals!H24+Transfers!H24+Other!H24</f>
        <v>0</v>
      </c>
      <c r="D12" s="487">
        <f>Instruction!J24+Research!J24+'Public Service'!J24+'Academic Supp'!J24+'Student Services'!J24+'Institutional Supp'!J24+Scholarships!J24+'OP&amp;M'!J24+Hospitals!J24+Transfers!J24+Other!J24</f>
        <v>0</v>
      </c>
      <c r="E12" s="23"/>
      <c r="F12" s="45"/>
    </row>
    <row r="13" spans="1:6" ht="34.5">
      <c r="A13" s="354" t="s">
        <v>140</v>
      </c>
      <c r="B13" s="99">
        <f>Instruction!F25+Research!F25+'Public Service'!F25+'Academic Supp'!F25+'Student Services'!F25+'Institutional Supp'!F25+Scholarships!F25+'OP&amp;M'!F25+Hospitals!F25+Transfers!F25+Other!F25</f>
        <v>0</v>
      </c>
      <c r="C13" s="485">
        <f>Instruction!H25+Research!H25+'Public Service'!H25+'Academic Supp'!H25+'Student Services'!H25+'Institutional Supp'!H25+Scholarships!H25+'OP&amp;M'!H25+Hospitals!H25+Transfers!H25+Other!H25</f>
        <v>0</v>
      </c>
      <c r="D13" s="487">
        <f>Instruction!J25+Research!J25+'Public Service'!J25+'Academic Supp'!J25+'Student Services'!J25+'Institutional Supp'!J25+Scholarships!J25+'OP&amp;M'!J25+Hospitals!J25+Transfers!J25+Other!J25</f>
        <v>0</v>
      </c>
      <c r="E13" s="23"/>
      <c r="F13" s="45"/>
    </row>
    <row r="14" spans="1:6" ht="34.5">
      <c r="A14" s="354" t="s">
        <v>312</v>
      </c>
      <c r="B14" s="99">
        <f>Instruction!F26+Research!F26+'Public Service'!F26+'Academic Supp'!F26+'Student Services'!F26+'Institutional Supp'!F26+Scholarships!F26+'OP&amp;M'!F26+Hospitals!F26+Transfers!F26+Other!F26</f>
        <v>0</v>
      </c>
      <c r="C14" s="485">
        <f>Instruction!H26+Research!H26+'Public Service'!H26+'Academic Supp'!H26+'Student Services'!H26+'Institutional Supp'!H26+Scholarships!H26+'OP&amp;M'!H26+Hospitals!H26+Transfers!H26+Other!H26</f>
        <v>0</v>
      </c>
      <c r="D14" s="360">
        <f>Instruction!J26+Research!J26+'Public Service'!J26+'Academic Supp'!J26+'Student Services'!J26+'Institutional Supp'!J26+Scholarships!J26+'OP&amp;M'!J26+Hospitals!J26+Transfers!J26+Other!J26</f>
        <v>0</v>
      </c>
      <c r="E14" s="23"/>
      <c r="F14" s="45"/>
    </row>
    <row r="15" spans="1:6" s="56" customFormat="1" ht="36" thickBot="1">
      <c r="A15" s="355" t="s">
        <v>313</v>
      </c>
      <c r="B15" s="356">
        <f>SUM(B6:B14)</f>
        <v>0</v>
      </c>
      <c r="C15" s="356">
        <f>SUM(C6:C14)</f>
        <v>0</v>
      </c>
      <c r="D15" s="357">
        <f>SUM(D6:D14)</f>
        <v>0</v>
      </c>
      <c r="E15" s="55"/>
      <c r="F15" s="110"/>
    </row>
    <row r="16" ht="15.75" thickTop="1"/>
  </sheetData>
  <sheetProtection/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17.7109375" style="370" customWidth="1"/>
    <col min="2" max="2" width="58.8515625" style="370" customWidth="1"/>
    <col min="3" max="3" width="23.57421875" style="370" customWidth="1"/>
    <col min="4" max="4" width="27.00390625" style="370" customWidth="1"/>
    <col min="5" max="5" width="18.421875" style="370" customWidth="1"/>
    <col min="6" max="6" width="21.421875" style="370" customWidth="1"/>
    <col min="7" max="7" width="24.7109375" style="370" customWidth="1"/>
    <col min="8" max="8" width="20.140625" style="370" customWidth="1"/>
    <col min="9" max="9" width="22.8515625" style="370" customWidth="1"/>
    <col min="10" max="16384" width="9.140625" style="370" customWidth="1"/>
  </cols>
  <sheetData>
    <row r="1" spans="1:9" ht="26.25">
      <c r="A1" s="364" t="s">
        <v>142</v>
      </c>
      <c r="B1" s="365"/>
      <c r="C1" s="365"/>
      <c r="D1" s="365"/>
      <c r="E1" s="366"/>
      <c r="G1" s="383" t="s">
        <v>89</v>
      </c>
      <c r="H1" s="396">
        <f>Revenue!B2</f>
        <v>0</v>
      </c>
      <c r="I1" s="396"/>
    </row>
    <row r="2" spans="1:9" ht="26.25">
      <c r="A2" s="364" t="s">
        <v>318</v>
      </c>
      <c r="B2" s="365"/>
      <c r="C2" s="371"/>
      <c r="D2" s="371"/>
      <c r="E2" s="371"/>
      <c r="G2" s="384"/>
      <c r="H2" s="491"/>
      <c r="I2" s="491"/>
    </row>
    <row r="3" spans="1:9" ht="27" thickBot="1">
      <c r="A3" s="372" t="s">
        <v>319</v>
      </c>
      <c r="B3" s="386" t="s">
        <v>368</v>
      </c>
      <c r="C3" s="374" t="s">
        <v>483</v>
      </c>
      <c r="D3" s="373" t="s">
        <v>146</v>
      </c>
      <c r="E3" s="374"/>
      <c r="G3" s="385"/>
      <c r="H3" s="397"/>
      <c r="I3" s="397"/>
    </row>
    <row r="4" spans="1:9" ht="24" thickTop="1">
      <c r="A4" s="438" t="s">
        <v>127</v>
      </c>
      <c r="B4" s="439" t="s">
        <v>127</v>
      </c>
      <c r="C4" s="440"/>
      <c r="D4" s="440" t="s">
        <v>127</v>
      </c>
      <c r="E4" s="440" t="s">
        <v>301</v>
      </c>
      <c r="F4" s="440" t="s">
        <v>320</v>
      </c>
      <c r="G4" s="440" t="s">
        <v>320</v>
      </c>
      <c r="H4" s="439" t="s">
        <v>127</v>
      </c>
      <c r="I4" s="441" t="s">
        <v>127</v>
      </c>
    </row>
    <row r="5" spans="1:9" ht="23.25">
      <c r="A5" s="442"/>
      <c r="B5" s="443"/>
      <c r="C5" s="444" t="s">
        <v>321</v>
      </c>
      <c r="D5" s="444" t="s">
        <v>321</v>
      </c>
      <c r="E5" s="444" t="s">
        <v>321</v>
      </c>
      <c r="F5" s="444" t="s">
        <v>322</v>
      </c>
      <c r="G5" s="444" t="s">
        <v>323</v>
      </c>
      <c r="H5" s="444" t="s">
        <v>301</v>
      </c>
      <c r="I5" s="445"/>
    </row>
    <row r="6" spans="1:9" ht="24" thickBot="1">
      <c r="A6" s="442"/>
      <c r="B6" s="446" t="s">
        <v>324</v>
      </c>
      <c r="C6" s="447" t="s">
        <v>325</v>
      </c>
      <c r="D6" s="446" t="s">
        <v>326</v>
      </c>
      <c r="E6" s="446" t="s">
        <v>327</v>
      </c>
      <c r="F6" s="446" t="s">
        <v>300</v>
      </c>
      <c r="G6" s="446" t="s">
        <v>328</v>
      </c>
      <c r="H6" s="446" t="s">
        <v>329</v>
      </c>
      <c r="I6" s="448" t="s">
        <v>330</v>
      </c>
    </row>
    <row r="7" spans="1:9" ht="24" thickTop="1">
      <c r="A7" s="449"/>
      <c r="B7" s="450" t="s">
        <v>64</v>
      </c>
      <c r="C7" s="451">
        <f>Athletics!C8</f>
        <v>0</v>
      </c>
      <c r="D7" s="451">
        <f>Athletics!F8</f>
        <v>0</v>
      </c>
      <c r="E7" s="451">
        <f>Athletics!I8</f>
        <v>0</v>
      </c>
      <c r="F7" s="451">
        <f>Athletics!L8</f>
        <v>0</v>
      </c>
      <c r="G7" s="452" t="s">
        <v>369</v>
      </c>
      <c r="H7" s="451">
        <f>Athletics!R8</f>
        <v>0</v>
      </c>
      <c r="I7" s="453">
        <f>SUM(C7:H7)</f>
        <v>0</v>
      </c>
    </row>
    <row r="8" spans="1:9" ht="23.25">
      <c r="A8" s="449" t="s">
        <v>332</v>
      </c>
      <c r="B8" s="450" t="s">
        <v>65</v>
      </c>
      <c r="C8" s="454" t="s">
        <v>333</v>
      </c>
      <c r="D8" s="454" t="s">
        <v>334</v>
      </c>
      <c r="E8" s="454" t="s">
        <v>335</v>
      </c>
      <c r="F8" s="454" t="s">
        <v>335</v>
      </c>
      <c r="G8" s="455" t="s">
        <v>331</v>
      </c>
      <c r="H8" s="451">
        <f>Athletics!R9</f>
        <v>0</v>
      </c>
      <c r="I8" s="453">
        <f aca="true" t="shared" si="0" ref="I8:I22">SUM(C8:H8)</f>
        <v>0</v>
      </c>
    </row>
    <row r="9" spans="1:9" ht="23.25">
      <c r="A9" s="449" t="s">
        <v>336</v>
      </c>
      <c r="B9" s="450" t="s">
        <v>337</v>
      </c>
      <c r="C9" s="451">
        <f>Athletics!C10</f>
        <v>0</v>
      </c>
      <c r="D9" s="451">
        <f>Athletics!F10</f>
        <v>0</v>
      </c>
      <c r="E9" s="451">
        <f>Athletics!I10</f>
        <v>0</v>
      </c>
      <c r="F9" s="451">
        <f>Athletics!L10</f>
        <v>0</v>
      </c>
      <c r="G9" s="455" t="s">
        <v>331</v>
      </c>
      <c r="H9" s="451">
        <f>Athletics!R10</f>
        <v>0</v>
      </c>
      <c r="I9" s="453">
        <f t="shared" si="0"/>
        <v>0</v>
      </c>
    </row>
    <row r="10" spans="1:9" ht="23.25">
      <c r="A10" s="449" t="s">
        <v>338</v>
      </c>
      <c r="B10" s="450" t="s">
        <v>67</v>
      </c>
      <c r="C10" s="451">
        <f>Athletics!C11</f>
        <v>0</v>
      </c>
      <c r="D10" s="451">
        <f>Athletics!F11</f>
        <v>0</v>
      </c>
      <c r="E10" s="451">
        <f>Athletics!I11</f>
        <v>0</v>
      </c>
      <c r="F10" s="451">
        <f>Athletics!L11</f>
        <v>0</v>
      </c>
      <c r="G10" s="455" t="s">
        <v>331</v>
      </c>
      <c r="H10" s="451">
        <f>Athletics!R11</f>
        <v>0</v>
      </c>
      <c r="I10" s="453">
        <f t="shared" si="0"/>
        <v>0</v>
      </c>
    </row>
    <row r="11" spans="1:9" ht="23.25">
      <c r="A11" s="449" t="s">
        <v>336</v>
      </c>
      <c r="B11" s="450" t="s">
        <v>339</v>
      </c>
      <c r="C11" s="454" t="s">
        <v>333</v>
      </c>
      <c r="D11" s="454" t="s">
        <v>340</v>
      </c>
      <c r="E11" s="454" t="s">
        <v>333</v>
      </c>
      <c r="F11" s="454" t="s">
        <v>333</v>
      </c>
      <c r="G11" s="455" t="s">
        <v>331</v>
      </c>
      <c r="H11" s="451">
        <f>Athletics!R12</f>
        <v>0</v>
      </c>
      <c r="I11" s="453">
        <f t="shared" si="0"/>
        <v>0</v>
      </c>
    </row>
    <row r="12" spans="1:9" ht="23.25">
      <c r="A12" s="449" t="s">
        <v>341</v>
      </c>
      <c r="B12" s="450" t="s">
        <v>342</v>
      </c>
      <c r="C12" s="454" t="s">
        <v>333</v>
      </c>
      <c r="D12" s="454" t="s">
        <v>334</v>
      </c>
      <c r="E12" s="454" t="s">
        <v>335</v>
      </c>
      <c r="F12" s="454" t="s">
        <v>335</v>
      </c>
      <c r="G12" s="455" t="s">
        <v>331</v>
      </c>
      <c r="H12" s="451">
        <f>Athletics!R13</f>
        <v>0</v>
      </c>
      <c r="I12" s="453">
        <f t="shared" si="0"/>
        <v>0</v>
      </c>
    </row>
    <row r="13" spans="1:9" ht="23.25">
      <c r="A13" s="449" t="s">
        <v>343</v>
      </c>
      <c r="B13" s="450" t="s">
        <v>70</v>
      </c>
      <c r="C13" s="451">
        <f>Athletics!C14</f>
        <v>0</v>
      </c>
      <c r="D13" s="451">
        <f>Athletics!F14</f>
        <v>0</v>
      </c>
      <c r="E13" s="451">
        <f>Athletics!I14</f>
        <v>0</v>
      </c>
      <c r="F13" s="451">
        <f>Athletics!L14</f>
        <v>0</v>
      </c>
      <c r="G13" s="455" t="s">
        <v>331</v>
      </c>
      <c r="H13" s="451">
        <f>Athletics!R14</f>
        <v>0</v>
      </c>
      <c r="I13" s="453">
        <f t="shared" si="0"/>
        <v>0</v>
      </c>
    </row>
    <row r="14" spans="1:9" ht="23.25">
      <c r="A14" s="449" t="s">
        <v>336</v>
      </c>
      <c r="B14" s="450" t="s">
        <v>71</v>
      </c>
      <c r="C14" s="451">
        <f>Athletics!C15</f>
        <v>0</v>
      </c>
      <c r="D14" s="451">
        <f>Athletics!F15</f>
        <v>0</v>
      </c>
      <c r="E14" s="451">
        <f>Athletics!I15</f>
        <v>0</v>
      </c>
      <c r="F14" s="451">
        <f>Athletics!L15</f>
        <v>0</v>
      </c>
      <c r="G14" s="455" t="s">
        <v>331</v>
      </c>
      <c r="H14" s="451">
        <f>Athletics!R15</f>
        <v>0</v>
      </c>
      <c r="I14" s="453">
        <f>SUM(C14:H14)</f>
        <v>0</v>
      </c>
    </row>
    <row r="15" spans="1:9" ht="23.25">
      <c r="A15" s="449"/>
      <c r="B15" s="450" t="s">
        <v>72</v>
      </c>
      <c r="C15" s="451">
        <f>Athletics!C16</f>
        <v>0</v>
      </c>
      <c r="D15" s="451">
        <f>Athletics!F16</f>
        <v>0</v>
      </c>
      <c r="E15" s="451">
        <f>Athletics!I16</f>
        <v>0</v>
      </c>
      <c r="F15" s="451">
        <f>Athletics!L16</f>
        <v>0</v>
      </c>
      <c r="G15" s="455" t="s">
        <v>331</v>
      </c>
      <c r="H15" s="451">
        <f>Athletics!R16</f>
        <v>0</v>
      </c>
      <c r="I15" s="453">
        <f t="shared" si="0"/>
        <v>0</v>
      </c>
    </row>
    <row r="16" spans="1:9" ht="23.25">
      <c r="A16" s="449"/>
      <c r="B16" s="450" t="s">
        <v>73</v>
      </c>
      <c r="C16" s="451">
        <f>Athletics!C17</f>
        <v>0</v>
      </c>
      <c r="D16" s="451">
        <f>Athletics!F17</f>
        <v>0</v>
      </c>
      <c r="E16" s="451">
        <f>Athletics!I17</f>
        <v>0</v>
      </c>
      <c r="F16" s="451">
        <f>Athletics!L17</f>
        <v>0</v>
      </c>
      <c r="G16" s="455" t="s">
        <v>331</v>
      </c>
      <c r="H16" s="451">
        <f>Athletics!R17</f>
        <v>0</v>
      </c>
      <c r="I16" s="453">
        <f t="shared" si="0"/>
        <v>0</v>
      </c>
    </row>
    <row r="17" spans="1:9" ht="23.25">
      <c r="A17" s="449" t="s">
        <v>253</v>
      </c>
      <c r="B17" s="450" t="s">
        <v>74</v>
      </c>
      <c r="C17" s="451">
        <f>Athletics!C18</f>
        <v>0</v>
      </c>
      <c r="D17" s="451">
        <f>Athletics!F18</f>
        <v>0</v>
      </c>
      <c r="E17" s="451">
        <f>Athletics!I18</f>
        <v>0</v>
      </c>
      <c r="F17" s="451">
        <f>Athletics!L18</f>
        <v>0</v>
      </c>
      <c r="G17" s="451">
        <f>Athletics!O18</f>
        <v>0</v>
      </c>
      <c r="H17" s="451">
        <f>Athletics!R18</f>
        <v>0</v>
      </c>
      <c r="I17" s="453">
        <f t="shared" si="0"/>
        <v>0</v>
      </c>
    </row>
    <row r="18" spans="1:9" ht="23.25">
      <c r="A18" s="449" t="s">
        <v>253</v>
      </c>
      <c r="B18" s="450" t="s">
        <v>344</v>
      </c>
      <c r="C18" s="451">
        <f>Athletics!C19</f>
        <v>0</v>
      </c>
      <c r="D18" s="451">
        <f>Athletics!F19</f>
        <v>0</v>
      </c>
      <c r="E18" s="451">
        <f>Athletics!I19</f>
        <v>0</v>
      </c>
      <c r="F18" s="451">
        <f>Athletics!L19</f>
        <v>0</v>
      </c>
      <c r="G18" s="455" t="s">
        <v>331</v>
      </c>
      <c r="H18" s="451">
        <f>Athletics!R19</f>
        <v>0</v>
      </c>
      <c r="I18" s="453">
        <f t="shared" si="0"/>
        <v>0</v>
      </c>
    </row>
    <row r="19" spans="1:9" ht="23.25">
      <c r="A19" s="449" t="s">
        <v>345</v>
      </c>
      <c r="B19" s="450" t="s">
        <v>76</v>
      </c>
      <c r="C19" s="451">
        <f>Athletics!C20</f>
        <v>0</v>
      </c>
      <c r="D19" s="451">
        <f>Athletics!F20</f>
        <v>0</v>
      </c>
      <c r="E19" s="451">
        <f>Athletics!I20</f>
        <v>0</v>
      </c>
      <c r="F19" s="451">
        <f>Athletics!L20</f>
        <v>0</v>
      </c>
      <c r="G19" s="455" t="s">
        <v>331</v>
      </c>
      <c r="H19" s="451">
        <f>Athletics!R20</f>
        <v>0</v>
      </c>
      <c r="I19" s="453">
        <f t="shared" si="0"/>
        <v>0</v>
      </c>
    </row>
    <row r="20" spans="1:9" ht="23.25">
      <c r="A20" s="449" t="s">
        <v>346</v>
      </c>
      <c r="B20" s="450" t="s">
        <v>347</v>
      </c>
      <c r="C20" s="451">
        <f>Athletics!C21</f>
        <v>0</v>
      </c>
      <c r="D20" s="451">
        <f>Athletics!F21</f>
        <v>0</v>
      </c>
      <c r="E20" s="451">
        <f>Athletics!I21</f>
        <v>0</v>
      </c>
      <c r="F20" s="451">
        <f>Athletics!L21</f>
        <v>0</v>
      </c>
      <c r="G20" s="455" t="s">
        <v>331</v>
      </c>
      <c r="H20" s="451">
        <f>Athletics!R21</f>
        <v>0</v>
      </c>
      <c r="I20" s="453">
        <f t="shared" si="0"/>
        <v>0</v>
      </c>
    </row>
    <row r="21" spans="1:9" ht="23.25">
      <c r="A21" s="449" t="s">
        <v>348</v>
      </c>
      <c r="B21" s="443" t="s">
        <v>78</v>
      </c>
      <c r="C21" s="451">
        <f>Athletics!C22</f>
        <v>0</v>
      </c>
      <c r="D21" s="451">
        <f>Athletics!F22</f>
        <v>0</v>
      </c>
      <c r="E21" s="451">
        <f>Athletics!I22</f>
        <v>0</v>
      </c>
      <c r="F21" s="451">
        <f>Athletics!L22</f>
        <v>0</v>
      </c>
      <c r="G21" s="455" t="s">
        <v>331</v>
      </c>
      <c r="H21" s="451">
        <f>Athletics!R22</f>
        <v>0</v>
      </c>
      <c r="I21" s="453">
        <f t="shared" si="0"/>
        <v>0</v>
      </c>
    </row>
    <row r="22" spans="1:9" ht="23.25">
      <c r="A22" s="449"/>
      <c r="B22" s="443" t="s">
        <v>79</v>
      </c>
      <c r="C22" s="451">
        <f>Athletics!C23</f>
        <v>0</v>
      </c>
      <c r="D22" s="451">
        <f>Athletics!F23</f>
        <v>0</v>
      </c>
      <c r="E22" s="451">
        <f>Athletics!I23</f>
        <v>0</v>
      </c>
      <c r="F22" s="451">
        <f>Athletics!L23</f>
        <v>0</v>
      </c>
      <c r="G22" s="451">
        <f>Athletics!O23</f>
        <v>0</v>
      </c>
      <c r="H22" s="451">
        <f>Athletics!R23</f>
        <v>0</v>
      </c>
      <c r="I22" s="453">
        <f t="shared" si="0"/>
        <v>0</v>
      </c>
    </row>
    <row r="23" spans="1:9" ht="24" thickBot="1">
      <c r="A23" s="456"/>
      <c r="B23" s="457" t="s">
        <v>349</v>
      </c>
      <c r="C23" s="458">
        <f>SUM(C7,C9,C10,C13:C21,C22)</f>
        <v>0</v>
      </c>
      <c r="D23" s="458">
        <f aca="true" t="shared" si="1" ref="D23:I23">SUM(D7:D22)</f>
        <v>0</v>
      </c>
      <c r="E23" s="458">
        <f t="shared" si="1"/>
        <v>0</v>
      </c>
      <c r="F23" s="458">
        <f t="shared" si="1"/>
        <v>0</v>
      </c>
      <c r="G23" s="458">
        <f t="shared" si="1"/>
        <v>0</v>
      </c>
      <c r="H23" s="458">
        <f t="shared" si="1"/>
        <v>0</v>
      </c>
      <c r="I23" s="459">
        <f t="shared" si="1"/>
        <v>0</v>
      </c>
    </row>
    <row r="24" spans="1:3" ht="24" thickTop="1">
      <c r="A24" s="375"/>
      <c r="B24" s="375"/>
      <c r="C24" s="375"/>
    </row>
    <row r="25" spans="1:4" ht="25.5">
      <c r="A25" s="376" t="s">
        <v>127</v>
      </c>
      <c r="B25" s="376"/>
      <c r="C25" s="376"/>
      <c r="D25" s="376"/>
    </row>
    <row r="26" spans="1:4" ht="25.5">
      <c r="A26" s="366" t="s">
        <v>367</v>
      </c>
      <c r="B26" s="376"/>
      <c r="C26" s="376"/>
      <c r="D26" s="376"/>
    </row>
    <row r="27" spans="1:3" ht="23.25">
      <c r="A27" s="375" t="s">
        <v>127</v>
      </c>
      <c r="B27" s="375"/>
      <c r="C27" s="375"/>
    </row>
  </sheetData>
  <sheetProtection/>
  <printOptions/>
  <pageMargins left="0.7" right="0.7" top="0.75" bottom="0.75" header="0.3" footer="0.3"/>
  <pageSetup fitToHeight="0" fitToWidth="1" horizontalDpi="600" verticalDpi="600" orientation="landscape" scale="5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48.421875" style="378" customWidth="1"/>
    <col min="2" max="2" width="32.7109375" style="378" customWidth="1"/>
    <col min="3" max="3" width="23.7109375" style="378" customWidth="1"/>
    <col min="4" max="4" width="22.57421875" style="378" customWidth="1"/>
    <col min="5" max="5" width="23.28125" style="378" customWidth="1"/>
    <col min="6" max="6" width="22.140625" style="378" customWidth="1"/>
    <col min="7" max="7" width="21.57421875" style="378" customWidth="1"/>
    <col min="8" max="8" width="21.28125" style="378" customWidth="1"/>
    <col min="9" max="9" width="22.57421875" style="378" customWidth="1"/>
    <col min="10" max="10" width="21.57421875" style="378" customWidth="1"/>
    <col min="11" max="16384" width="9.140625" style="378" customWidth="1"/>
  </cols>
  <sheetData>
    <row r="1" spans="1:16" ht="26.25">
      <c r="A1" s="364" t="s">
        <v>142</v>
      </c>
      <c r="B1" s="365"/>
      <c r="C1" s="365"/>
      <c r="D1" s="365"/>
      <c r="E1" s="366"/>
      <c r="F1" s="383" t="s">
        <v>89</v>
      </c>
      <c r="G1" s="369">
        <f>Revenue!B2</f>
        <v>0</v>
      </c>
      <c r="H1" s="377"/>
      <c r="I1" s="390"/>
      <c r="J1" s="367"/>
      <c r="K1" s="391"/>
      <c r="L1" s="391"/>
      <c r="M1" s="391"/>
      <c r="N1" s="391"/>
      <c r="O1" s="391"/>
      <c r="P1" s="391"/>
    </row>
    <row r="2" spans="1:16" ht="26.25">
      <c r="A2" s="364" t="s">
        <v>350</v>
      </c>
      <c r="B2" s="365"/>
      <c r="C2" s="365"/>
      <c r="D2" s="365"/>
      <c r="E2" s="371"/>
      <c r="F2" s="384"/>
      <c r="G2" s="489"/>
      <c r="H2" s="489"/>
      <c r="I2" s="490"/>
      <c r="J2" s="368"/>
      <c r="K2" s="391"/>
      <c r="L2" s="391"/>
      <c r="M2" s="391"/>
      <c r="N2" s="391"/>
      <c r="O2" s="391"/>
      <c r="P2" s="391"/>
    </row>
    <row r="3" spans="1:16" ht="27" thickBot="1">
      <c r="A3" s="372" t="s">
        <v>351</v>
      </c>
      <c r="B3" s="386" t="s">
        <v>352</v>
      </c>
      <c r="C3" s="373" t="s">
        <v>461</v>
      </c>
      <c r="D3" s="373" t="s">
        <v>146</v>
      </c>
      <c r="F3" s="385"/>
      <c r="G3" s="373"/>
      <c r="H3" s="373"/>
      <c r="I3" s="488"/>
      <c r="J3" s="372"/>
      <c r="K3" s="391"/>
      <c r="L3" s="391"/>
      <c r="M3" s="391"/>
      <c r="N3" s="391"/>
      <c r="O3" s="391"/>
      <c r="P3" s="391"/>
    </row>
    <row r="4" spans="1:10" ht="24" thickTop="1">
      <c r="A4" s="475" t="s">
        <v>127</v>
      </c>
      <c r="B4" s="387" t="s">
        <v>320</v>
      </c>
      <c r="C4" s="380" t="s">
        <v>127</v>
      </c>
      <c r="D4" s="380" t="s">
        <v>127</v>
      </c>
      <c r="E4" s="380"/>
      <c r="F4" s="380" t="s">
        <v>353</v>
      </c>
      <c r="G4" s="380" t="s">
        <v>320</v>
      </c>
      <c r="H4" s="380" t="s">
        <v>127</v>
      </c>
      <c r="I4" s="380" t="s">
        <v>320</v>
      </c>
      <c r="J4" s="393" t="s">
        <v>127</v>
      </c>
    </row>
    <row r="5" spans="1:10" ht="23.25">
      <c r="A5" s="476" t="s">
        <v>354</v>
      </c>
      <c r="B5" s="388" t="s">
        <v>355</v>
      </c>
      <c r="C5" s="381" t="s">
        <v>321</v>
      </c>
      <c r="D5" s="381" t="s">
        <v>356</v>
      </c>
      <c r="E5" s="381" t="s">
        <v>356</v>
      </c>
      <c r="F5" s="381" t="s">
        <v>321</v>
      </c>
      <c r="G5" s="381" t="s">
        <v>322</v>
      </c>
      <c r="H5" s="381" t="s">
        <v>301</v>
      </c>
      <c r="I5" s="381" t="s">
        <v>323</v>
      </c>
      <c r="J5" s="394"/>
    </row>
    <row r="6" spans="1:10" ht="24" thickBot="1">
      <c r="A6" s="477"/>
      <c r="B6" s="389" t="s">
        <v>357</v>
      </c>
      <c r="C6" s="382" t="s">
        <v>325</v>
      </c>
      <c r="D6" s="382" t="s">
        <v>326</v>
      </c>
      <c r="E6" s="382" t="s">
        <v>358</v>
      </c>
      <c r="F6" s="382" t="s">
        <v>327</v>
      </c>
      <c r="G6" s="382" t="s">
        <v>300</v>
      </c>
      <c r="H6" s="382" t="s">
        <v>329</v>
      </c>
      <c r="I6" s="382" t="s">
        <v>359</v>
      </c>
      <c r="J6" s="395" t="s">
        <v>330</v>
      </c>
    </row>
    <row r="7" spans="1:11" ht="23.25">
      <c r="A7" s="478" t="s">
        <v>360</v>
      </c>
      <c r="B7" s="467">
        <f>Athletics!C30</f>
        <v>0</v>
      </c>
      <c r="C7" s="468">
        <f>Athletics!F30</f>
        <v>0</v>
      </c>
      <c r="D7" s="468">
        <f>Athletics!I30</f>
        <v>0</v>
      </c>
      <c r="E7" s="468">
        <f>Athletics!L30</f>
        <v>0</v>
      </c>
      <c r="F7" s="468">
        <f>Athletics!O30</f>
        <v>0</v>
      </c>
      <c r="G7" s="468">
        <f>Athletics!R30</f>
        <v>0</v>
      </c>
      <c r="H7" s="469">
        <f>Athletics!U30</f>
        <v>0</v>
      </c>
      <c r="I7" s="469">
        <f>Athletics!X30</f>
        <v>0</v>
      </c>
      <c r="J7" s="470">
        <f>SUM(B7:I7)</f>
        <v>0</v>
      </c>
      <c r="K7" s="392"/>
    </row>
    <row r="8" spans="1:11" ht="23.25">
      <c r="A8" s="479" t="s">
        <v>114</v>
      </c>
      <c r="B8" s="471">
        <f>Athletics!C31</f>
        <v>0</v>
      </c>
      <c r="C8" s="472">
        <f>Athletics!F31</f>
        <v>0</v>
      </c>
      <c r="D8" s="472">
        <f>Athletics!I31</f>
        <v>0</v>
      </c>
      <c r="E8" s="472">
        <f>Athletics!L31</f>
        <v>0</v>
      </c>
      <c r="F8" s="472">
        <f>Athletics!O31</f>
        <v>0</v>
      </c>
      <c r="G8" s="472">
        <f>Athletics!R31</f>
        <v>0</v>
      </c>
      <c r="H8" s="473">
        <f>Athletics!U31</f>
        <v>0</v>
      </c>
      <c r="I8" s="473">
        <f>Athletics!X31</f>
        <v>0</v>
      </c>
      <c r="J8" s="474">
        <f>SUM(B8:I8)</f>
        <v>0</v>
      </c>
      <c r="K8" s="392"/>
    </row>
    <row r="9" spans="1:11" ht="23.25">
      <c r="A9" s="479" t="s">
        <v>115</v>
      </c>
      <c r="B9" s="471">
        <f>Athletics!C32</f>
        <v>0</v>
      </c>
      <c r="C9" s="472">
        <f>Athletics!F32</f>
        <v>0</v>
      </c>
      <c r="D9" s="472">
        <f>Athletics!I32</f>
        <v>0</v>
      </c>
      <c r="E9" s="472">
        <f>Athletics!L32</f>
        <v>0</v>
      </c>
      <c r="F9" s="472">
        <f>Athletics!O32</f>
        <v>0</v>
      </c>
      <c r="G9" s="472">
        <f>Athletics!R32</f>
        <v>0</v>
      </c>
      <c r="H9" s="473">
        <f>Athletics!U32</f>
        <v>0</v>
      </c>
      <c r="I9" s="473">
        <f>Athletics!X32</f>
        <v>0</v>
      </c>
      <c r="J9" s="474">
        <f aca="true" t="shared" si="0" ref="J9:J21">SUM(B9:I9)</f>
        <v>0</v>
      </c>
      <c r="K9" s="392"/>
    </row>
    <row r="10" spans="1:11" ht="23.25">
      <c r="A10" s="479" t="s">
        <v>116</v>
      </c>
      <c r="B10" s="471">
        <f>Athletics!C33</f>
        <v>0</v>
      </c>
      <c r="C10" s="472" t="s">
        <v>340</v>
      </c>
      <c r="D10" s="472" t="s">
        <v>361</v>
      </c>
      <c r="E10" s="472" t="s">
        <v>361</v>
      </c>
      <c r="F10" s="472" t="s">
        <v>361</v>
      </c>
      <c r="G10" s="472" t="s">
        <v>361</v>
      </c>
      <c r="H10" s="473" t="s">
        <v>361</v>
      </c>
      <c r="I10" s="473">
        <f>Athletics!X33</f>
        <v>0</v>
      </c>
      <c r="J10" s="474">
        <f t="shared" si="0"/>
        <v>0</v>
      </c>
      <c r="K10" s="392" t="s">
        <v>127</v>
      </c>
    </row>
    <row r="11" spans="1:11" ht="23.25">
      <c r="A11" s="479" t="s">
        <v>67</v>
      </c>
      <c r="B11" s="471" t="s">
        <v>362</v>
      </c>
      <c r="C11" s="472">
        <f>Athletics!F34</f>
        <v>0</v>
      </c>
      <c r="D11" s="472">
        <f>Athletics!I34</f>
        <v>0</v>
      </c>
      <c r="E11" s="472">
        <f>Athletics!L34</f>
        <v>0</v>
      </c>
      <c r="F11" s="472">
        <f>Athletics!O34</f>
        <v>0</v>
      </c>
      <c r="G11" s="472">
        <f>Athletics!R34</f>
        <v>0</v>
      </c>
      <c r="H11" s="473">
        <f>Athletics!U34</f>
        <v>0</v>
      </c>
      <c r="I11" s="473">
        <f>Athletics!X34</f>
        <v>0</v>
      </c>
      <c r="J11" s="474">
        <f t="shared" si="0"/>
        <v>0</v>
      </c>
      <c r="K11" s="392" t="s">
        <v>127</v>
      </c>
    </row>
    <row r="12" spans="1:11" ht="23.25">
      <c r="A12" s="479" t="s">
        <v>117</v>
      </c>
      <c r="B12" s="471" t="s">
        <v>362</v>
      </c>
      <c r="C12" s="472">
        <f>Athletics!F35</f>
        <v>0</v>
      </c>
      <c r="D12" s="472">
        <f>Athletics!I35</f>
        <v>0</v>
      </c>
      <c r="E12" s="472">
        <f>Athletics!L35</f>
        <v>0</v>
      </c>
      <c r="F12" s="472">
        <f>Athletics!O35</f>
        <v>0</v>
      </c>
      <c r="G12" s="472">
        <f>Athletics!R35</f>
        <v>0</v>
      </c>
      <c r="H12" s="473">
        <f>Athletics!U35</f>
        <v>0</v>
      </c>
      <c r="I12" s="473">
        <f>Athletics!X35</f>
        <v>0</v>
      </c>
      <c r="J12" s="474">
        <f t="shared" si="0"/>
        <v>0</v>
      </c>
      <c r="K12" s="392" t="s">
        <v>127</v>
      </c>
    </row>
    <row r="13" spans="1:11" ht="23.25">
      <c r="A13" s="479" t="s">
        <v>363</v>
      </c>
      <c r="B13" s="471">
        <f>Athletics!C36</f>
        <v>0</v>
      </c>
      <c r="C13" s="472">
        <f>Athletics!F36</f>
        <v>0</v>
      </c>
      <c r="D13" s="472">
        <f>Athletics!I36</f>
        <v>0</v>
      </c>
      <c r="E13" s="472">
        <f>Athletics!L36</f>
        <v>0</v>
      </c>
      <c r="F13" s="472">
        <f>Athletics!O36</f>
        <v>0</v>
      </c>
      <c r="G13" s="472">
        <f>Athletics!R36</f>
        <v>0</v>
      </c>
      <c r="H13" s="473">
        <f>Athletics!U36</f>
        <v>0</v>
      </c>
      <c r="I13" s="473">
        <f>Athletics!X36</f>
        <v>0</v>
      </c>
      <c r="J13" s="474">
        <f t="shared" si="0"/>
        <v>0</v>
      </c>
      <c r="K13" s="392" t="s">
        <v>127</v>
      </c>
    </row>
    <row r="14" spans="1:11" ht="23.25">
      <c r="A14" s="479" t="s">
        <v>94</v>
      </c>
      <c r="B14" s="471">
        <f>Athletics!C37</f>
        <v>0</v>
      </c>
      <c r="C14" s="472">
        <f>Athletics!F37</f>
        <v>0</v>
      </c>
      <c r="D14" s="472">
        <f>Athletics!I37</f>
        <v>0</v>
      </c>
      <c r="E14" s="472">
        <f>Athletics!L37</f>
        <v>0</v>
      </c>
      <c r="F14" s="472">
        <f>Athletics!O37</f>
        <v>0</v>
      </c>
      <c r="G14" s="472">
        <f>Athletics!R37</f>
        <v>0</v>
      </c>
      <c r="H14" s="473">
        <f>Athletics!U37</f>
        <v>0</v>
      </c>
      <c r="I14" s="473">
        <f>Athletics!X37</f>
        <v>0</v>
      </c>
      <c r="J14" s="474">
        <f t="shared" si="0"/>
        <v>0</v>
      </c>
      <c r="K14" s="392" t="s">
        <v>127</v>
      </c>
    </row>
    <row r="15" spans="1:11" ht="23.25">
      <c r="A15" s="479" t="s">
        <v>119</v>
      </c>
      <c r="B15" s="471">
        <f>Athletics!C38</f>
        <v>0</v>
      </c>
      <c r="C15" s="472">
        <f>Athletics!F38</f>
        <v>0</v>
      </c>
      <c r="D15" s="472">
        <f>Athletics!I38</f>
        <v>0</v>
      </c>
      <c r="E15" s="472">
        <f>Athletics!L38</f>
        <v>0</v>
      </c>
      <c r="F15" s="472">
        <f>Athletics!O38</f>
        <v>0</v>
      </c>
      <c r="G15" s="472">
        <f>Athletics!R38</f>
        <v>0</v>
      </c>
      <c r="H15" s="473">
        <f>Athletics!U38</f>
        <v>0</v>
      </c>
      <c r="I15" s="473">
        <f>Athletics!X38</f>
        <v>0</v>
      </c>
      <c r="J15" s="474">
        <f t="shared" si="0"/>
        <v>0</v>
      </c>
      <c r="K15" s="392" t="s">
        <v>127</v>
      </c>
    </row>
    <row r="16" spans="1:11" ht="23.25">
      <c r="A16" s="479" t="s">
        <v>95</v>
      </c>
      <c r="B16" s="471">
        <f>Athletics!C39</f>
        <v>0</v>
      </c>
      <c r="C16" s="472">
        <f>Athletics!F39</f>
        <v>0</v>
      </c>
      <c r="D16" s="472">
        <f>Athletics!I39</f>
        <v>0</v>
      </c>
      <c r="E16" s="472">
        <f>Athletics!L39</f>
        <v>0</v>
      </c>
      <c r="F16" s="472">
        <f>Athletics!O39</f>
        <v>0</v>
      </c>
      <c r="G16" s="472">
        <f>Athletics!R39</f>
        <v>0</v>
      </c>
      <c r="H16" s="473">
        <f>Athletics!U39</f>
        <v>0</v>
      </c>
      <c r="I16" s="473">
        <f>Athletics!X39</f>
        <v>0</v>
      </c>
      <c r="J16" s="474">
        <f t="shared" si="0"/>
        <v>0</v>
      </c>
      <c r="K16" s="392" t="s">
        <v>127</v>
      </c>
    </row>
    <row r="17" spans="1:11" ht="23.25">
      <c r="A17" s="479" t="s">
        <v>120</v>
      </c>
      <c r="B17" s="471">
        <f>Athletics!C40</f>
        <v>0</v>
      </c>
      <c r="C17" s="472">
        <f>Athletics!F40</f>
        <v>0</v>
      </c>
      <c r="D17" s="472">
        <f>Athletics!I40</f>
        <v>0</v>
      </c>
      <c r="E17" s="472">
        <f>Athletics!L40</f>
        <v>0</v>
      </c>
      <c r="F17" s="472">
        <f>Athletics!O40</f>
        <v>0</v>
      </c>
      <c r="G17" s="472">
        <f>Athletics!R40</f>
        <v>0</v>
      </c>
      <c r="H17" s="473">
        <f>Athletics!U40</f>
        <v>0</v>
      </c>
      <c r="I17" s="473">
        <f>Athletics!X40</f>
        <v>0</v>
      </c>
      <c r="J17" s="474">
        <f t="shared" si="0"/>
        <v>0</v>
      </c>
      <c r="K17" s="392"/>
    </row>
    <row r="18" spans="1:11" ht="23.25">
      <c r="A18" s="479" t="s">
        <v>111</v>
      </c>
      <c r="B18" s="471">
        <f>Athletics!C44</f>
        <v>0</v>
      </c>
      <c r="C18" s="472" t="s">
        <v>340</v>
      </c>
      <c r="D18" s="472" t="s">
        <v>340</v>
      </c>
      <c r="E18" s="472" t="s">
        <v>361</v>
      </c>
      <c r="F18" s="472" t="s">
        <v>361</v>
      </c>
      <c r="G18" s="472" t="s">
        <v>361</v>
      </c>
      <c r="H18" s="473" t="s">
        <v>361</v>
      </c>
      <c r="I18" s="473">
        <f>Athletics!X44</f>
        <v>0</v>
      </c>
      <c r="J18" s="474">
        <f t="shared" si="0"/>
        <v>0</v>
      </c>
      <c r="K18" s="392" t="s">
        <v>127</v>
      </c>
    </row>
    <row r="19" spans="1:11" ht="23.25">
      <c r="A19" s="492" t="s">
        <v>121</v>
      </c>
      <c r="B19" s="471">
        <f>Athletics!C41</f>
        <v>0</v>
      </c>
      <c r="C19" s="472">
        <f>Athletics!F41</f>
        <v>0</v>
      </c>
      <c r="D19" s="472">
        <f>Athletics!I41</f>
        <v>0</v>
      </c>
      <c r="E19" s="472">
        <f>Athletics!L41</f>
        <v>0</v>
      </c>
      <c r="F19" s="472">
        <f>Athletics!O41</f>
        <v>0</v>
      </c>
      <c r="G19" s="472">
        <f>Athletics!R41</f>
        <v>0</v>
      </c>
      <c r="H19" s="473">
        <f>Athletics!U41</f>
        <v>0</v>
      </c>
      <c r="I19" s="473">
        <f>Athletics!X41</f>
        <v>0</v>
      </c>
      <c r="J19" s="474">
        <f t="shared" si="0"/>
        <v>0</v>
      </c>
      <c r="K19" s="392" t="s">
        <v>127</v>
      </c>
    </row>
    <row r="20" spans="1:11" ht="23.25">
      <c r="A20" s="479" t="s">
        <v>122</v>
      </c>
      <c r="B20" s="471">
        <f>Athletics!C42</f>
        <v>0</v>
      </c>
      <c r="C20" s="472">
        <f>Athletics!F42</f>
        <v>0</v>
      </c>
      <c r="D20" s="472">
        <f>Athletics!I42</f>
        <v>0</v>
      </c>
      <c r="E20" s="472">
        <f>Athletics!L42</f>
        <v>0</v>
      </c>
      <c r="F20" s="472">
        <f>Athletics!O42</f>
        <v>0</v>
      </c>
      <c r="G20" s="472">
        <f>Athletics!R42</f>
        <v>0</v>
      </c>
      <c r="H20" s="473">
        <f>Athletics!U42</f>
        <v>0</v>
      </c>
      <c r="I20" s="473">
        <f>Athletics!X42</f>
        <v>0</v>
      </c>
      <c r="J20" s="474">
        <f t="shared" si="0"/>
        <v>0</v>
      </c>
      <c r="K20" s="392" t="s">
        <v>253</v>
      </c>
    </row>
    <row r="21" spans="1:11" ht="24" thickBot="1">
      <c r="A21" s="493" t="s">
        <v>123</v>
      </c>
      <c r="B21" s="460">
        <f>Athletics!C43</f>
        <v>0</v>
      </c>
      <c r="C21" s="461">
        <f>Athletics!F43</f>
        <v>0</v>
      </c>
      <c r="D21" s="461">
        <f>Athletics!I43</f>
        <v>0</v>
      </c>
      <c r="E21" s="461">
        <f>Athletics!L43</f>
        <v>0</v>
      </c>
      <c r="F21" s="461">
        <f>Athletics!O43</f>
        <v>0</v>
      </c>
      <c r="G21" s="461">
        <f>Athletics!R43</f>
        <v>0</v>
      </c>
      <c r="H21" s="462">
        <f>Athletics!U43</f>
        <v>0</v>
      </c>
      <c r="I21" s="462">
        <f>Athletics!X43</f>
        <v>0</v>
      </c>
      <c r="J21" s="463">
        <f t="shared" si="0"/>
        <v>0</v>
      </c>
      <c r="K21" s="392" t="s">
        <v>127</v>
      </c>
    </row>
    <row r="22" spans="1:11" ht="24" thickBot="1">
      <c r="A22" s="481" t="s">
        <v>366</v>
      </c>
      <c r="B22" s="464">
        <f>SUM(B7:B21)</f>
        <v>0</v>
      </c>
      <c r="C22" s="465">
        <f aca="true" t="shared" si="1" ref="C22:J22">SUM(C7:C21)</f>
        <v>0</v>
      </c>
      <c r="D22" s="465">
        <f t="shared" si="1"/>
        <v>0</v>
      </c>
      <c r="E22" s="465">
        <f t="shared" si="1"/>
        <v>0</v>
      </c>
      <c r="F22" s="465">
        <f t="shared" si="1"/>
        <v>0</v>
      </c>
      <c r="G22" s="465">
        <f t="shared" si="1"/>
        <v>0</v>
      </c>
      <c r="H22" s="465">
        <f t="shared" si="1"/>
        <v>0</v>
      </c>
      <c r="I22" s="465">
        <f t="shared" si="1"/>
        <v>0</v>
      </c>
      <c r="J22" s="466">
        <f t="shared" si="1"/>
        <v>0</v>
      </c>
      <c r="K22" s="392" t="s">
        <v>127</v>
      </c>
    </row>
    <row r="23" spans="1:11" ht="24" thickTop="1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8" t="s">
        <v>127</v>
      </c>
    </row>
    <row r="24" ht="15">
      <c r="K24" s="378" t="s">
        <v>127</v>
      </c>
    </row>
    <row r="25" spans="1:11" ht="23.25">
      <c r="A25" s="379"/>
      <c r="B25" s="379"/>
      <c r="C25" s="379"/>
      <c r="K25" s="378" t="s">
        <v>127</v>
      </c>
    </row>
    <row r="26" spans="1:11" ht="23.25">
      <c r="A26" s="379"/>
      <c r="B26" s="379"/>
      <c r="C26" s="379"/>
      <c r="K26" s="378" t="s">
        <v>127</v>
      </c>
    </row>
    <row r="27" ht="15">
      <c r="K27" s="378" t="s">
        <v>127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7"/>
  <sheetViews>
    <sheetView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17.7109375" style="370" customWidth="1"/>
    <col min="2" max="2" width="58.8515625" style="370" customWidth="1"/>
    <col min="3" max="3" width="23.57421875" style="370" customWidth="1"/>
    <col min="4" max="4" width="27.00390625" style="370" customWidth="1"/>
    <col min="5" max="5" width="18.421875" style="370" customWidth="1"/>
    <col min="6" max="6" width="21.421875" style="370" customWidth="1"/>
    <col min="7" max="7" width="24.7109375" style="370" customWidth="1"/>
    <col min="8" max="8" width="20.140625" style="370" customWidth="1"/>
    <col min="9" max="9" width="22.8515625" style="370" customWidth="1"/>
    <col min="10" max="16384" width="9.140625" style="370" customWidth="1"/>
  </cols>
  <sheetData>
    <row r="1" spans="1:9" ht="26.25">
      <c r="A1" s="364" t="s">
        <v>142</v>
      </c>
      <c r="B1" s="365"/>
      <c r="C1" s="365"/>
      <c r="D1" s="365"/>
      <c r="E1" s="366"/>
      <c r="G1" s="383" t="s">
        <v>89</v>
      </c>
      <c r="H1" s="396">
        <f>Revenue!B2</f>
        <v>0</v>
      </c>
      <c r="I1" s="396"/>
    </row>
    <row r="2" spans="1:9" ht="26.25">
      <c r="A2" s="364" t="s">
        <v>318</v>
      </c>
      <c r="B2" s="365"/>
      <c r="C2" s="371"/>
      <c r="D2" s="371"/>
      <c r="E2" s="371"/>
      <c r="G2" s="384"/>
      <c r="H2" s="491"/>
      <c r="I2" s="491"/>
    </row>
    <row r="3" spans="1:9" ht="27" thickBot="1">
      <c r="A3" s="372" t="s">
        <v>319</v>
      </c>
      <c r="B3" s="386" t="s">
        <v>368</v>
      </c>
      <c r="C3" s="374" t="s">
        <v>461</v>
      </c>
      <c r="D3" s="373" t="s">
        <v>147</v>
      </c>
      <c r="E3" s="374"/>
      <c r="G3" s="385"/>
      <c r="H3" s="397"/>
      <c r="I3" s="397"/>
    </row>
    <row r="4" spans="1:9" ht="24" thickTop="1">
      <c r="A4" s="438" t="s">
        <v>127</v>
      </c>
      <c r="B4" s="439" t="s">
        <v>127</v>
      </c>
      <c r="C4" s="440"/>
      <c r="D4" s="440" t="s">
        <v>127</v>
      </c>
      <c r="E4" s="440" t="s">
        <v>301</v>
      </c>
      <c r="F4" s="440" t="s">
        <v>320</v>
      </c>
      <c r="G4" s="440" t="s">
        <v>320</v>
      </c>
      <c r="H4" s="439" t="s">
        <v>127</v>
      </c>
      <c r="I4" s="441" t="s">
        <v>127</v>
      </c>
    </row>
    <row r="5" spans="1:9" ht="23.25">
      <c r="A5" s="442"/>
      <c r="B5" s="443"/>
      <c r="C5" s="444" t="s">
        <v>321</v>
      </c>
      <c r="D5" s="444" t="s">
        <v>321</v>
      </c>
      <c r="E5" s="444" t="s">
        <v>321</v>
      </c>
      <c r="F5" s="444" t="s">
        <v>322</v>
      </c>
      <c r="G5" s="444" t="s">
        <v>323</v>
      </c>
      <c r="H5" s="444" t="s">
        <v>301</v>
      </c>
      <c r="I5" s="445"/>
    </row>
    <row r="6" spans="1:9" ht="24" thickBot="1">
      <c r="A6" s="442"/>
      <c r="B6" s="446" t="s">
        <v>324</v>
      </c>
      <c r="C6" s="447" t="s">
        <v>325</v>
      </c>
      <c r="D6" s="446" t="s">
        <v>326</v>
      </c>
      <c r="E6" s="446" t="s">
        <v>327</v>
      </c>
      <c r="F6" s="446" t="s">
        <v>300</v>
      </c>
      <c r="G6" s="446" t="s">
        <v>328</v>
      </c>
      <c r="H6" s="446" t="s">
        <v>329</v>
      </c>
      <c r="I6" s="448" t="s">
        <v>330</v>
      </c>
    </row>
    <row r="7" spans="1:9" ht="24" thickTop="1">
      <c r="A7" s="449"/>
      <c r="B7" s="450" t="s">
        <v>64</v>
      </c>
      <c r="C7" s="451">
        <f>Athletics!D8</f>
        <v>0</v>
      </c>
      <c r="D7" s="451">
        <f>Athletics!G8</f>
        <v>0</v>
      </c>
      <c r="E7" s="451">
        <f>Athletics!J8</f>
        <v>0</v>
      </c>
      <c r="F7" s="451">
        <f>Athletics!M8</f>
        <v>0</v>
      </c>
      <c r="G7" s="452" t="s">
        <v>369</v>
      </c>
      <c r="H7" s="451">
        <f>Athletics!S8</f>
        <v>0</v>
      </c>
      <c r="I7" s="453">
        <f>SUM(C7:H7)</f>
        <v>0</v>
      </c>
    </row>
    <row r="8" spans="1:9" ht="23.25">
      <c r="A8" s="449" t="s">
        <v>332</v>
      </c>
      <c r="B8" s="450" t="s">
        <v>65</v>
      </c>
      <c r="C8" s="454" t="s">
        <v>333</v>
      </c>
      <c r="D8" s="454" t="s">
        <v>334</v>
      </c>
      <c r="E8" s="454" t="s">
        <v>335</v>
      </c>
      <c r="F8" s="454" t="s">
        <v>335</v>
      </c>
      <c r="G8" s="455" t="s">
        <v>331</v>
      </c>
      <c r="H8" s="451">
        <f>Athletics!S9</f>
        <v>0</v>
      </c>
      <c r="I8" s="453">
        <f aca="true" t="shared" si="0" ref="I8:I22">SUM(C8:H8)</f>
        <v>0</v>
      </c>
    </row>
    <row r="9" spans="1:9" ht="23.25">
      <c r="A9" s="449" t="s">
        <v>336</v>
      </c>
      <c r="B9" s="450" t="s">
        <v>337</v>
      </c>
      <c r="C9" s="451">
        <f>Athletics!D10</f>
        <v>0</v>
      </c>
      <c r="D9" s="451">
        <f>Athletics!G10</f>
        <v>0</v>
      </c>
      <c r="E9" s="451">
        <f>Athletics!J10</f>
        <v>0</v>
      </c>
      <c r="F9" s="451">
        <f>Athletics!M10</f>
        <v>0</v>
      </c>
      <c r="G9" s="455" t="s">
        <v>331</v>
      </c>
      <c r="H9" s="451">
        <f>Athletics!S10</f>
        <v>0</v>
      </c>
      <c r="I9" s="453">
        <f t="shared" si="0"/>
        <v>0</v>
      </c>
    </row>
    <row r="10" spans="1:9" ht="23.25">
      <c r="A10" s="449" t="s">
        <v>338</v>
      </c>
      <c r="B10" s="450" t="s">
        <v>67</v>
      </c>
      <c r="C10" s="451">
        <f>Athletics!D11</f>
        <v>0</v>
      </c>
      <c r="D10" s="451">
        <f>Athletics!G11</f>
        <v>0</v>
      </c>
      <c r="E10" s="451">
        <f>Athletics!J11</f>
        <v>0</v>
      </c>
      <c r="F10" s="451">
        <f>Athletics!M11</f>
        <v>0</v>
      </c>
      <c r="G10" s="455" t="s">
        <v>331</v>
      </c>
      <c r="H10" s="451">
        <f>Athletics!S11</f>
        <v>0</v>
      </c>
      <c r="I10" s="453">
        <f t="shared" si="0"/>
        <v>0</v>
      </c>
    </row>
    <row r="11" spans="1:9" ht="23.25">
      <c r="A11" s="449" t="s">
        <v>336</v>
      </c>
      <c r="B11" s="450" t="s">
        <v>339</v>
      </c>
      <c r="C11" s="454" t="s">
        <v>333</v>
      </c>
      <c r="D11" s="454" t="s">
        <v>340</v>
      </c>
      <c r="E11" s="454" t="s">
        <v>333</v>
      </c>
      <c r="F11" s="454" t="s">
        <v>333</v>
      </c>
      <c r="G11" s="455" t="s">
        <v>331</v>
      </c>
      <c r="H11" s="451">
        <f>Athletics!S12</f>
        <v>0</v>
      </c>
      <c r="I11" s="453">
        <f t="shared" si="0"/>
        <v>0</v>
      </c>
    </row>
    <row r="12" spans="1:9" ht="23.25">
      <c r="A12" s="449" t="s">
        <v>341</v>
      </c>
      <c r="B12" s="450" t="s">
        <v>342</v>
      </c>
      <c r="C12" s="454" t="s">
        <v>333</v>
      </c>
      <c r="D12" s="454" t="s">
        <v>334</v>
      </c>
      <c r="E12" s="454" t="s">
        <v>335</v>
      </c>
      <c r="F12" s="454" t="s">
        <v>335</v>
      </c>
      <c r="G12" s="455" t="s">
        <v>331</v>
      </c>
      <c r="H12" s="451">
        <f>Athletics!S13</f>
        <v>0</v>
      </c>
      <c r="I12" s="453">
        <f t="shared" si="0"/>
        <v>0</v>
      </c>
    </row>
    <row r="13" spans="1:9" ht="23.25">
      <c r="A13" s="449" t="s">
        <v>343</v>
      </c>
      <c r="B13" s="450" t="s">
        <v>70</v>
      </c>
      <c r="C13" s="451">
        <f>Athletics!D14</f>
        <v>0</v>
      </c>
      <c r="D13" s="451">
        <f>Athletics!G14</f>
        <v>0</v>
      </c>
      <c r="E13" s="451">
        <f>Athletics!J14</f>
        <v>0</v>
      </c>
      <c r="F13" s="451">
        <f>Athletics!M14</f>
        <v>0</v>
      </c>
      <c r="G13" s="455" t="s">
        <v>331</v>
      </c>
      <c r="H13" s="451">
        <f>Athletics!S14</f>
        <v>0</v>
      </c>
      <c r="I13" s="453">
        <f t="shared" si="0"/>
        <v>0</v>
      </c>
    </row>
    <row r="14" spans="1:9" ht="23.25">
      <c r="A14" s="449" t="s">
        <v>336</v>
      </c>
      <c r="B14" s="450" t="s">
        <v>71</v>
      </c>
      <c r="C14" s="451">
        <f>Athletics!D15</f>
        <v>0</v>
      </c>
      <c r="D14" s="451">
        <f>Athletics!G15</f>
        <v>0</v>
      </c>
      <c r="E14" s="451">
        <f>Athletics!J15</f>
        <v>0</v>
      </c>
      <c r="F14" s="451">
        <f>Athletics!M15</f>
        <v>0</v>
      </c>
      <c r="G14" s="455" t="s">
        <v>331</v>
      </c>
      <c r="H14" s="451">
        <f>Athletics!S15</f>
        <v>0</v>
      </c>
      <c r="I14" s="453">
        <f>SUM(C14:H14)</f>
        <v>0</v>
      </c>
    </row>
    <row r="15" spans="1:9" ht="23.25">
      <c r="A15" s="449"/>
      <c r="B15" s="450" t="s">
        <v>72</v>
      </c>
      <c r="C15" s="451">
        <f>Athletics!D16</f>
        <v>0</v>
      </c>
      <c r="D15" s="451">
        <f>Athletics!G16</f>
        <v>0</v>
      </c>
      <c r="E15" s="451">
        <f>Athletics!J16</f>
        <v>0</v>
      </c>
      <c r="F15" s="451">
        <f>Athletics!M16</f>
        <v>0</v>
      </c>
      <c r="G15" s="455" t="s">
        <v>331</v>
      </c>
      <c r="H15" s="451">
        <f>Athletics!S16</f>
        <v>0</v>
      </c>
      <c r="I15" s="453">
        <f t="shared" si="0"/>
        <v>0</v>
      </c>
    </row>
    <row r="16" spans="1:9" ht="23.25">
      <c r="A16" s="449"/>
      <c r="B16" s="450" t="s">
        <v>73</v>
      </c>
      <c r="C16" s="451">
        <f>Athletics!D17</f>
        <v>0</v>
      </c>
      <c r="D16" s="451">
        <f>Athletics!G17</f>
        <v>0</v>
      </c>
      <c r="E16" s="451">
        <f>Athletics!J17</f>
        <v>0</v>
      </c>
      <c r="F16" s="451">
        <f>Athletics!M17</f>
        <v>0</v>
      </c>
      <c r="G16" s="455" t="s">
        <v>331</v>
      </c>
      <c r="H16" s="451">
        <f>Athletics!S17</f>
        <v>0</v>
      </c>
      <c r="I16" s="453">
        <f t="shared" si="0"/>
        <v>0</v>
      </c>
    </row>
    <row r="17" spans="1:9" ht="23.25">
      <c r="A17" s="449" t="s">
        <v>253</v>
      </c>
      <c r="B17" s="450" t="s">
        <v>74</v>
      </c>
      <c r="C17" s="451">
        <f>Athletics!D18</f>
        <v>0</v>
      </c>
      <c r="D17" s="451">
        <f>Athletics!G18</f>
        <v>0</v>
      </c>
      <c r="E17" s="451">
        <f>Athletics!J18</f>
        <v>0</v>
      </c>
      <c r="F17" s="451">
        <f>Athletics!M18</f>
        <v>0</v>
      </c>
      <c r="G17" s="451">
        <f>Athletics!P18</f>
        <v>0</v>
      </c>
      <c r="H17" s="451">
        <f>Athletics!S18</f>
        <v>0</v>
      </c>
      <c r="I17" s="453">
        <f t="shared" si="0"/>
        <v>0</v>
      </c>
    </row>
    <row r="18" spans="1:9" ht="23.25">
      <c r="A18" s="449" t="s">
        <v>253</v>
      </c>
      <c r="B18" s="450" t="s">
        <v>344</v>
      </c>
      <c r="C18" s="451">
        <f>Athletics!D19</f>
        <v>0</v>
      </c>
      <c r="D18" s="451">
        <f>Athletics!G19</f>
        <v>0</v>
      </c>
      <c r="E18" s="451">
        <f>Athletics!J19</f>
        <v>0</v>
      </c>
      <c r="F18" s="451">
        <f>Athletics!M19</f>
        <v>0</v>
      </c>
      <c r="G18" s="455" t="s">
        <v>331</v>
      </c>
      <c r="H18" s="451">
        <f>Athletics!S19</f>
        <v>0</v>
      </c>
      <c r="I18" s="453">
        <f t="shared" si="0"/>
        <v>0</v>
      </c>
    </row>
    <row r="19" spans="1:9" ht="23.25">
      <c r="A19" s="449" t="s">
        <v>345</v>
      </c>
      <c r="B19" s="450" t="s">
        <v>76</v>
      </c>
      <c r="C19" s="451">
        <f>Athletics!D20</f>
        <v>0</v>
      </c>
      <c r="D19" s="451">
        <f>Athletics!G20</f>
        <v>0</v>
      </c>
      <c r="E19" s="451">
        <f>Athletics!J20</f>
        <v>0</v>
      </c>
      <c r="F19" s="451">
        <f>Athletics!M20</f>
        <v>0</v>
      </c>
      <c r="G19" s="455" t="s">
        <v>331</v>
      </c>
      <c r="H19" s="451">
        <f>Athletics!S20</f>
        <v>0</v>
      </c>
      <c r="I19" s="453">
        <f t="shared" si="0"/>
        <v>0</v>
      </c>
    </row>
    <row r="20" spans="1:9" ht="23.25">
      <c r="A20" s="449" t="s">
        <v>346</v>
      </c>
      <c r="B20" s="450" t="s">
        <v>347</v>
      </c>
      <c r="C20" s="451">
        <f>Athletics!D21</f>
        <v>0</v>
      </c>
      <c r="D20" s="451">
        <f>Athletics!G21</f>
        <v>0</v>
      </c>
      <c r="E20" s="451">
        <f>Athletics!J21</f>
        <v>0</v>
      </c>
      <c r="F20" s="451">
        <f>Athletics!M21</f>
        <v>0</v>
      </c>
      <c r="G20" s="455" t="s">
        <v>331</v>
      </c>
      <c r="H20" s="451">
        <f>Athletics!S21</f>
        <v>0</v>
      </c>
      <c r="I20" s="453">
        <f t="shared" si="0"/>
        <v>0</v>
      </c>
    </row>
    <row r="21" spans="1:9" ht="23.25">
      <c r="A21" s="449" t="s">
        <v>348</v>
      </c>
      <c r="B21" s="443" t="s">
        <v>78</v>
      </c>
      <c r="C21" s="451">
        <f>Athletics!D22</f>
        <v>0</v>
      </c>
      <c r="D21" s="451">
        <f>Athletics!G22</f>
        <v>0</v>
      </c>
      <c r="E21" s="451">
        <f>Athletics!J22</f>
        <v>0</v>
      </c>
      <c r="F21" s="451">
        <f>Athletics!M22</f>
        <v>0</v>
      </c>
      <c r="G21" s="455" t="s">
        <v>331</v>
      </c>
      <c r="H21" s="451">
        <f>Athletics!S22</f>
        <v>0</v>
      </c>
      <c r="I21" s="453">
        <f t="shared" si="0"/>
        <v>0</v>
      </c>
    </row>
    <row r="22" spans="1:9" ht="23.25">
      <c r="A22" s="449"/>
      <c r="B22" s="443" t="s">
        <v>79</v>
      </c>
      <c r="C22" s="451">
        <f>Athletics!D23</f>
        <v>0</v>
      </c>
      <c r="D22" s="451">
        <f>Athletics!G23</f>
        <v>0</v>
      </c>
      <c r="E22" s="451">
        <f>Athletics!J23</f>
        <v>0</v>
      </c>
      <c r="F22" s="451">
        <f>Athletics!M23</f>
        <v>0</v>
      </c>
      <c r="G22" s="451">
        <f>Athletics!P23</f>
        <v>0</v>
      </c>
      <c r="H22" s="451">
        <f>Athletics!S23</f>
        <v>0</v>
      </c>
      <c r="I22" s="453">
        <f t="shared" si="0"/>
        <v>0</v>
      </c>
    </row>
    <row r="23" spans="1:9" ht="24" thickBot="1">
      <c r="A23" s="456"/>
      <c r="B23" s="457" t="s">
        <v>349</v>
      </c>
      <c r="C23" s="458">
        <f>SUM(C7,C9,C10,C13:C21,C22)</f>
        <v>0</v>
      </c>
      <c r="D23" s="458">
        <f aca="true" t="shared" si="1" ref="D23:I23">SUM(D7:D22)</f>
        <v>0</v>
      </c>
      <c r="E23" s="458">
        <f t="shared" si="1"/>
        <v>0</v>
      </c>
      <c r="F23" s="458">
        <f t="shared" si="1"/>
        <v>0</v>
      </c>
      <c r="G23" s="458">
        <f t="shared" si="1"/>
        <v>0</v>
      </c>
      <c r="H23" s="458">
        <f t="shared" si="1"/>
        <v>0</v>
      </c>
      <c r="I23" s="459">
        <f t="shared" si="1"/>
        <v>0</v>
      </c>
    </row>
    <row r="24" spans="1:3" ht="24" thickTop="1">
      <c r="A24" s="375"/>
      <c r="B24" s="375"/>
      <c r="C24" s="375"/>
    </row>
    <row r="25" spans="1:4" ht="25.5">
      <c r="A25" s="376" t="s">
        <v>127</v>
      </c>
      <c r="B25" s="376"/>
      <c r="C25" s="376"/>
      <c r="D25" s="376"/>
    </row>
    <row r="26" spans="1:4" ht="25.5">
      <c r="A26" s="366" t="s">
        <v>367</v>
      </c>
      <c r="B26" s="376"/>
      <c r="C26" s="376"/>
      <c r="D26" s="376"/>
    </row>
    <row r="27" spans="1:3" ht="23.25">
      <c r="A27" s="375" t="s">
        <v>127</v>
      </c>
      <c r="B27" s="375"/>
      <c r="C27" s="375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1">
      <selection activeCell="C4" sqref="C4"/>
    </sheetView>
  </sheetViews>
  <sheetFormatPr defaultColWidth="9.140625" defaultRowHeight="15"/>
  <cols>
    <col min="1" max="1" width="48.421875" style="378" customWidth="1"/>
    <col min="2" max="2" width="32.7109375" style="378" customWidth="1"/>
    <col min="3" max="3" width="23.7109375" style="378" customWidth="1"/>
    <col min="4" max="4" width="22.57421875" style="378" customWidth="1"/>
    <col min="5" max="5" width="23.28125" style="378" customWidth="1"/>
    <col min="6" max="6" width="22.140625" style="378" customWidth="1"/>
    <col min="7" max="7" width="21.57421875" style="378" customWidth="1"/>
    <col min="8" max="8" width="21.28125" style="378" customWidth="1"/>
    <col min="9" max="9" width="22.57421875" style="378" customWidth="1"/>
    <col min="10" max="10" width="21.57421875" style="378" customWidth="1"/>
    <col min="11" max="16384" width="9.140625" style="378" customWidth="1"/>
  </cols>
  <sheetData>
    <row r="1" spans="1:16" ht="26.25">
      <c r="A1" s="364" t="s">
        <v>142</v>
      </c>
      <c r="B1" s="365"/>
      <c r="C1" s="365"/>
      <c r="D1" s="365"/>
      <c r="E1" s="366"/>
      <c r="F1" s="383" t="s">
        <v>89</v>
      </c>
      <c r="G1" s="369">
        <f>Revenue!B2</f>
        <v>0</v>
      </c>
      <c r="H1" s="377"/>
      <c r="I1" s="390"/>
      <c r="J1" s="367"/>
      <c r="K1" s="391"/>
      <c r="L1" s="391"/>
      <c r="M1" s="391"/>
      <c r="N1" s="391"/>
      <c r="O1" s="391"/>
      <c r="P1" s="391"/>
    </row>
    <row r="2" spans="1:16" ht="26.25">
      <c r="A2" s="364" t="s">
        <v>350</v>
      </c>
      <c r="B2" s="365"/>
      <c r="C2" s="365"/>
      <c r="D2" s="365"/>
      <c r="E2" s="371"/>
      <c r="F2" s="384"/>
      <c r="G2" s="489"/>
      <c r="H2" s="489"/>
      <c r="I2" s="490"/>
      <c r="J2" s="368"/>
      <c r="K2" s="391"/>
      <c r="L2" s="391"/>
      <c r="M2" s="391"/>
      <c r="N2" s="391"/>
      <c r="O2" s="391"/>
      <c r="P2" s="391"/>
    </row>
    <row r="3" spans="1:16" ht="27" thickBot="1">
      <c r="A3" s="372" t="s">
        <v>351</v>
      </c>
      <c r="B3" s="386" t="s">
        <v>352</v>
      </c>
      <c r="C3" s="373" t="s">
        <v>461</v>
      </c>
      <c r="D3" s="373" t="s">
        <v>147</v>
      </c>
      <c r="F3" s="385"/>
      <c r="G3" s="373"/>
      <c r="H3" s="373"/>
      <c r="I3" s="488"/>
      <c r="J3" s="372"/>
      <c r="K3" s="391"/>
      <c r="L3" s="391"/>
      <c r="M3" s="391"/>
      <c r="N3" s="391"/>
      <c r="O3" s="391"/>
      <c r="P3" s="391"/>
    </row>
    <row r="4" spans="1:10" ht="24" thickTop="1">
      <c r="A4" s="475" t="s">
        <v>127</v>
      </c>
      <c r="B4" s="387" t="s">
        <v>320</v>
      </c>
      <c r="C4" s="380" t="s">
        <v>127</v>
      </c>
      <c r="D4" s="380" t="s">
        <v>127</v>
      </c>
      <c r="E4" s="380"/>
      <c r="F4" s="380" t="s">
        <v>353</v>
      </c>
      <c r="G4" s="380" t="s">
        <v>320</v>
      </c>
      <c r="H4" s="380" t="s">
        <v>127</v>
      </c>
      <c r="I4" s="380" t="s">
        <v>320</v>
      </c>
      <c r="J4" s="393" t="s">
        <v>127</v>
      </c>
    </row>
    <row r="5" spans="1:10" ht="23.25">
      <c r="A5" s="476" t="s">
        <v>354</v>
      </c>
      <c r="B5" s="388" t="s">
        <v>355</v>
      </c>
      <c r="C5" s="381" t="s">
        <v>321</v>
      </c>
      <c r="D5" s="381" t="s">
        <v>356</v>
      </c>
      <c r="E5" s="381" t="s">
        <v>356</v>
      </c>
      <c r="F5" s="381" t="s">
        <v>321</v>
      </c>
      <c r="G5" s="381" t="s">
        <v>322</v>
      </c>
      <c r="H5" s="381" t="s">
        <v>301</v>
      </c>
      <c r="I5" s="381" t="s">
        <v>323</v>
      </c>
      <c r="J5" s="394"/>
    </row>
    <row r="6" spans="1:10" ht="24" thickBot="1">
      <c r="A6" s="477"/>
      <c r="B6" s="389" t="s">
        <v>357</v>
      </c>
      <c r="C6" s="382" t="s">
        <v>325</v>
      </c>
      <c r="D6" s="382" t="s">
        <v>326</v>
      </c>
      <c r="E6" s="382" t="s">
        <v>358</v>
      </c>
      <c r="F6" s="382" t="s">
        <v>327</v>
      </c>
      <c r="G6" s="382" t="s">
        <v>300</v>
      </c>
      <c r="H6" s="382" t="s">
        <v>329</v>
      </c>
      <c r="I6" s="382" t="s">
        <v>359</v>
      </c>
      <c r="J6" s="395" t="s">
        <v>330</v>
      </c>
    </row>
    <row r="7" spans="1:11" ht="23.25">
      <c r="A7" s="478" t="s">
        <v>360</v>
      </c>
      <c r="B7" s="467">
        <f>Athletics!D30</f>
        <v>0</v>
      </c>
      <c r="C7" s="468">
        <f>Athletics!G30</f>
        <v>0</v>
      </c>
      <c r="D7" s="468">
        <f>Athletics!J30</f>
        <v>0</v>
      </c>
      <c r="E7" s="468">
        <f>Athletics!M30</f>
        <v>0</v>
      </c>
      <c r="F7" s="468">
        <f>Athletics!P30</f>
        <v>0</v>
      </c>
      <c r="G7" s="468">
        <f>Athletics!S30</f>
        <v>0</v>
      </c>
      <c r="H7" s="469">
        <f>Athletics!V30</f>
        <v>0</v>
      </c>
      <c r="I7" s="469">
        <f>Athletics!Y30</f>
        <v>0</v>
      </c>
      <c r="J7" s="470">
        <f>SUM(B7:I7)</f>
        <v>0</v>
      </c>
      <c r="K7" s="392"/>
    </row>
    <row r="8" spans="1:11" ht="23.25">
      <c r="A8" s="479" t="s">
        <v>114</v>
      </c>
      <c r="B8" s="471">
        <f>Athletics!D31</f>
        <v>0</v>
      </c>
      <c r="C8" s="472">
        <f>Athletics!G31</f>
        <v>0</v>
      </c>
      <c r="D8" s="472">
        <f>Athletics!J31</f>
        <v>0</v>
      </c>
      <c r="E8" s="472">
        <f>Athletics!M31</f>
        <v>0</v>
      </c>
      <c r="F8" s="472">
        <f>Athletics!P31</f>
        <v>0</v>
      </c>
      <c r="G8" s="472">
        <f>Athletics!S31</f>
        <v>0</v>
      </c>
      <c r="H8" s="473">
        <f>Athletics!V31</f>
        <v>0</v>
      </c>
      <c r="I8" s="473">
        <f>Athletics!Y31</f>
        <v>0</v>
      </c>
      <c r="J8" s="474">
        <f>SUM(B8:I8)</f>
        <v>0</v>
      </c>
      <c r="K8" s="392"/>
    </row>
    <row r="9" spans="1:11" ht="23.25">
      <c r="A9" s="479" t="s">
        <v>115</v>
      </c>
      <c r="B9" s="471">
        <f>Athletics!D32</f>
        <v>0</v>
      </c>
      <c r="C9" s="472">
        <f>Athletics!G32</f>
        <v>0</v>
      </c>
      <c r="D9" s="472">
        <f>Athletics!J32</f>
        <v>0</v>
      </c>
      <c r="E9" s="472">
        <f>Athletics!M32</f>
        <v>0</v>
      </c>
      <c r="F9" s="472">
        <f>Athletics!P32</f>
        <v>0</v>
      </c>
      <c r="G9" s="472">
        <f>Athletics!S32</f>
        <v>0</v>
      </c>
      <c r="H9" s="473">
        <f>Athletics!V32</f>
        <v>0</v>
      </c>
      <c r="I9" s="473">
        <f>Athletics!Y32</f>
        <v>0</v>
      </c>
      <c r="J9" s="474">
        <f aca="true" t="shared" si="0" ref="J9:J21">SUM(B9:I9)</f>
        <v>0</v>
      </c>
      <c r="K9" s="392"/>
    </row>
    <row r="10" spans="1:11" ht="23.25">
      <c r="A10" s="479" t="s">
        <v>116</v>
      </c>
      <c r="B10" s="471">
        <f>Athletics!D33</f>
        <v>0</v>
      </c>
      <c r="C10" s="472" t="s">
        <v>340</v>
      </c>
      <c r="D10" s="472" t="s">
        <v>361</v>
      </c>
      <c r="E10" s="472" t="s">
        <v>361</v>
      </c>
      <c r="F10" s="472" t="s">
        <v>361</v>
      </c>
      <c r="G10" s="472" t="s">
        <v>361</v>
      </c>
      <c r="H10" s="473" t="s">
        <v>361</v>
      </c>
      <c r="I10" s="473">
        <f>Athletics!Y33</f>
        <v>0</v>
      </c>
      <c r="J10" s="474">
        <f t="shared" si="0"/>
        <v>0</v>
      </c>
      <c r="K10" s="392" t="s">
        <v>127</v>
      </c>
    </row>
    <row r="11" spans="1:11" ht="23.25">
      <c r="A11" s="479" t="s">
        <v>67</v>
      </c>
      <c r="B11" s="471" t="s">
        <v>362</v>
      </c>
      <c r="C11" s="472">
        <f>Athletics!G34</f>
        <v>0</v>
      </c>
      <c r="D11" s="472">
        <f>Athletics!J34</f>
        <v>0</v>
      </c>
      <c r="E11" s="472">
        <f>Athletics!M34</f>
        <v>0</v>
      </c>
      <c r="F11" s="472">
        <f>Athletics!P34</f>
        <v>0</v>
      </c>
      <c r="G11" s="472">
        <f>Athletics!S34</f>
        <v>0</v>
      </c>
      <c r="H11" s="473">
        <f>Athletics!V34</f>
        <v>0</v>
      </c>
      <c r="I11" s="473">
        <f>Athletics!Y34</f>
        <v>0</v>
      </c>
      <c r="J11" s="474">
        <f t="shared" si="0"/>
        <v>0</v>
      </c>
      <c r="K11" s="392" t="s">
        <v>127</v>
      </c>
    </row>
    <row r="12" spans="1:11" ht="23.25">
      <c r="A12" s="479" t="s">
        <v>117</v>
      </c>
      <c r="B12" s="471" t="s">
        <v>362</v>
      </c>
      <c r="C12" s="472">
        <f>Athletics!G35</f>
        <v>0</v>
      </c>
      <c r="D12" s="472">
        <f>Athletics!J35</f>
        <v>0</v>
      </c>
      <c r="E12" s="472">
        <f>Athletics!M35</f>
        <v>0</v>
      </c>
      <c r="F12" s="472">
        <f>Athletics!P35</f>
        <v>0</v>
      </c>
      <c r="G12" s="472">
        <f>Athletics!S35</f>
        <v>0</v>
      </c>
      <c r="H12" s="473">
        <f>Athletics!V35</f>
        <v>0</v>
      </c>
      <c r="I12" s="473">
        <f>Athletics!Y35</f>
        <v>0</v>
      </c>
      <c r="J12" s="474">
        <f t="shared" si="0"/>
        <v>0</v>
      </c>
      <c r="K12" s="392" t="s">
        <v>127</v>
      </c>
    </row>
    <row r="13" spans="1:11" ht="23.25">
      <c r="A13" s="479" t="s">
        <v>363</v>
      </c>
      <c r="B13" s="471">
        <f>Athletics!D36</f>
        <v>0</v>
      </c>
      <c r="C13" s="472">
        <f>Athletics!G36</f>
        <v>0</v>
      </c>
      <c r="D13" s="472">
        <f>Athletics!J36</f>
        <v>0</v>
      </c>
      <c r="E13" s="472">
        <f>Athletics!M36</f>
        <v>0</v>
      </c>
      <c r="F13" s="472">
        <f>Athletics!P36</f>
        <v>0</v>
      </c>
      <c r="G13" s="472">
        <f>Athletics!S36</f>
        <v>0</v>
      </c>
      <c r="H13" s="473">
        <f>Athletics!V36</f>
        <v>0</v>
      </c>
      <c r="I13" s="473">
        <f>Athletics!Y36</f>
        <v>0</v>
      </c>
      <c r="J13" s="474">
        <f t="shared" si="0"/>
        <v>0</v>
      </c>
      <c r="K13" s="392" t="s">
        <v>127</v>
      </c>
    </row>
    <row r="14" spans="1:11" ht="23.25">
      <c r="A14" s="479" t="s">
        <v>94</v>
      </c>
      <c r="B14" s="471">
        <f>Athletics!D37</f>
        <v>0</v>
      </c>
      <c r="C14" s="472">
        <f>Athletics!G37</f>
        <v>0</v>
      </c>
      <c r="D14" s="472">
        <f>Athletics!J37</f>
        <v>0</v>
      </c>
      <c r="E14" s="472">
        <f>Athletics!M37</f>
        <v>0</v>
      </c>
      <c r="F14" s="472">
        <f>Athletics!P37</f>
        <v>0</v>
      </c>
      <c r="G14" s="472">
        <f>Athletics!S37</f>
        <v>0</v>
      </c>
      <c r="H14" s="473">
        <f>Athletics!V37</f>
        <v>0</v>
      </c>
      <c r="I14" s="473">
        <f>Athletics!Y37</f>
        <v>0</v>
      </c>
      <c r="J14" s="474">
        <f t="shared" si="0"/>
        <v>0</v>
      </c>
      <c r="K14" s="392" t="s">
        <v>127</v>
      </c>
    </row>
    <row r="15" spans="1:11" ht="23.25">
      <c r="A15" s="479" t="s">
        <v>119</v>
      </c>
      <c r="B15" s="471">
        <f>Athletics!D38</f>
        <v>0</v>
      </c>
      <c r="C15" s="472">
        <f>Athletics!G38</f>
        <v>0</v>
      </c>
      <c r="D15" s="472">
        <f>Athletics!J38</f>
        <v>0</v>
      </c>
      <c r="E15" s="472">
        <f>Athletics!M38</f>
        <v>0</v>
      </c>
      <c r="F15" s="472">
        <f>Athletics!P38</f>
        <v>0</v>
      </c>
      <c r="G15" s="472">
        <f>Athletics!S38</f>
        <v>0</v>
      </c>
      <c r="H15" s="473">
        <f>Athletics!V38</f>
        <v>0</v>
      </c>
      <c r="I15" s="473">
        <f>Athletics!Y38</f>
        <v>0</v>
      </c>
      <c r="J15" s="474">
        <f t="shared" si="0"/>
        <v>0</v>
      </c>
      <c r="K15" s="392" t="s">
        <v>127</v>
      </c>
    </row>
    <row r="16" spans="1:11" ht="23.25">
      <c r="A16" s="479" t="s">
        <v>95</v>
      </c>
      <c r="B16" s="471">
        <f>Athletics!D39</f>
        <v>0</v>
      </c>
      <c r="C16" s="472">
        <f>Athletics!G39</f>
        <v>0</v>
      </c>
      <c r="D16" s="472">
        <f>Athletics!J39</f>
        <v>0</v>
      </c>
      <c r="E16" s="472">
        <f>Athletics!M39</f>
        <v>0</v>
      </c>
      <c r="F16" s="472">
        <f>Athletics!P39</f>
        <v>0</v>
      </c>
      <c r="G16" s="472">
        <f>Athletics!S39</f>
        <v>0</v>
      </c>
      <c r="H16" s="473">
        <f>Athletics!V39</f>
        <v>0</v>
      </c>
      <c r="I16" s="473">
        <f>Athletics!Y39</f>
        <v>0</v>
      </c>
      <c r="J16" s="474">
        <f t="shared" si="0"/>
        <v>0</v>
      </c>
      <c r="K16" s="392" t="s">
        <v>127</v>
      </c>
    </row>
    <row r="17" spans="1:11" ht="23.25">
      <c r="A17" s="479" t="s">
        <v>120</v>
      </c>
      <c r="B17" s="471">
        <f>Athletics!D40</f>
        <v>0</v>
      </c>
      <c r="C17" s="472">
        <f>Athletics!G40</f>
        <v>0</v>
      </c>
      <c r="D17" s="472">
        <f>Athletics!J40</f>
        <v>0</v>
      </c>
      <c r="E17" s="472">
        <f>Athletics!M40</f>
        <v>0</v>
      </c>
      <c r="F17" s="472">
        <f>Athletics!P40</f>
        <v>0</v>
      </c>
      <c r="G17" s="472">
        <f>Athletics!S40</f>
        <v>0</v>
      </c>
      <c r="H17" s="473">
        <f>Athletics!V40</f>
        <v>0</v>
      </c>
      <c r="I17" s="473">
        <f>Athletics!Y40</f>
        <v>0</v>
      </c>
      <c r="J17" s="474">
        <f t="shared" si="0"/>
        <v>0</v>
      </c>
      <c r="K17" s="392"/>
    </row>
    <row r="18" spans="1:11" ht="23.25">
      <c r="A18" s="479" t="s">
        <v>111</v>
      </c>
      <c r="B18" s="471">
        <f>Athletics!D44</f>
        <v>0</v>
      </c>
      <c r="C18" s="472" t="s">
        <v>340</v>
      </c>
      <c r="D18" s="472" t="s">
        <v>340</v>
      </c>
      <c r="E18" s="472" t="s">
        <v>361</v>
      </c>
      <c r="F18" s="472" t="s">
        <v>361</v>
      </c>
      <c r="G18" s="472" t="s">
        <v>361</v>
      </c>
      <c r="H18" s="473" t="s">
        <v>361</v>
      </c>
      <c r="I18" s="473">
        <f>Athletics!Y44</f>
        <v>0</v>
      </c>
      <c r="J18" s="474">
        <f t="shared" si="0"/>
        <v>0</v>
      </c>
      <c r="K18" s="392" t="s">
        <v>127</v>
      </c>
    </row>
    <row r="19" spans="1:11" ht="23.25">
      <c r="A19" s="492" t="s">
        <v>389</v>
      </c>
      <c r="B19" s="471">
        <f>Athletics!D41</f>
        <v>0</v>
      </c>
      <c r="C19" s="472">
        <f>Athletics!G41</f>
        <v>0</v>
      </c>
      <c r="D19" s="472">
        <f>Athletics!J41</f>
        <v>0</v>
      </c>
      <c r="E19" s="472">
        <f>Athletics!M41</f>
        <v>0</v>
      </c>
      <c r="F19" s="472">
        <f>Athletics!P41</f>
        <v>0</v>
      </c>
      <c r="G19" s="472">
        <f>Athletics!S41</f>
        <v>0</v>
      </c>
      <c r="H19" s="473">
        <f>Athletics!V41</f>
        <v>0</v>
      </c>
      <c r="I19" s="473">
        <f>Athletics!Y41</f>
        <v>0</v>
      </c>
      <c r="J19" s="474">
        <f t="shared" si="0"/>
        <v>0</v>
      </c>
      <c r="K19" s="392" t="s">
        <v>127</v>
      </c>
    </row>
    <row r="20" spans="1:11" ht="23.25">
      <c r="A20" s="479" t="s">
        <v>122</v>
      </c>
      <c r="B20" s="471">
        <f>Athletics!D42</f>
        <v>0</v>
      </c>
      <c r="C20" s="472">
        <f>Athletics!G42</f>
        <v>0</v>
      </c>
      <c r="D20" s="472">
        <f>Athletics!J42</f>
        <v>0</v>
      </c>
      <c r="E20" s="472">
        <f>Athletics!M42</f>
        <v>0</v>
      </c>
      <c r="F20" s="472">
        <f>Athletics!P42</f>
        <v>0</v>
      </c>
      <c r="G20" s="472">
        <f>Athletics!S42</f>
        <v>0</v>
      </c>
      <c r="H20" s="473">
        <f>Athletics!V42</f>
        <v>0</v>
      </c>
      <c r="I20" s="473">
        <f>Athletics!Y42</f>
        <v>0</v>
      </c>
      <c r="J20" s="474">
        <f t="shared" si="0"/>
        <v>0</v>
      </c>
      <c r="K20" s="392" t="s">
        <v>253</v>
      </c>
    </row>
    <row r="21" spans="1:11" ht="24" thickBot="1">
      <c r="A21" s="493" t="s">
        <v>390</v>
      </c>
      <c r="B21" s="471">
        <f>Athletics!D43</f>
        <v>0</v>
      </c>
      <c r="C21" s="472">
        <f>Athletics!G43</f>
        <v>0</v>
      </c>
      <c r="D21" s="472">
        <f>Athletics!J43</f>
        <v>0</v>
      </c>
      <c r="E21" s="472">
        <f>Athletics!M43</f>
        <v>0</v>
      </c>
      <c r="F21" s="472">
        <f>Athletics!P43</f>
        <v>0</v>
      </c>
      <c r="G21" s="472">
        <f>Athletics!S43</f>
        <v>0</v>
      </c>
      <c r="H21" s="473">
        <f>Athletics!V43</f>
        <v>0</v>
      </c>
      <c r="I21" s="473">
        <f>Athletics!Y43</f>
        <v>0</v>
      </c>
      <c r="J21" s="463">
        <f t="shared" si="0"/>
        <v>0</v>
      </c>
      <c r="K21" s="392" t="s">
        <v>127</v>
      </c>
    </row>
    <row r="22" spans="1:11" ht="24" thickBot="1">
      <c r="A22" s="481" t="s">
        <v>366</v>
      </c>
      <c r="B22" s="464">
        <f>SUM(B7:B21)</f>
        <v>0</v>
      </c>
      <c r="C22" s="465">
        <f aca="true" t="shared" si="1" ref="C22:J22">SUM(C7:C21)</f>
        <v>0</v>
      </c>
      <c r="D22" s="465">
        <f t="shared" si="1"/>
        <v>0</v>
      </c>
      <c r="E22" s="465">
        <f t="shared" si="1"/>
        <v>0</v>
      </c>
      <c r="F22" s="465">
        <f t="shared" si="1"/>
        <v>0</v>
      </c>
      <c r="G22" s="465">
        <f t="shared" si="1"/>
        <v>0</v>
      </c>
      <c r="H22" s="465">
        <f t="shared" si="1"/>
        <v>0</v>
      </c>
      <c r="I22" s="465">
        <f t="shared" si="1"/>
        <v>0</v>
      </c>
      <c r="J22" s="466">
        <f t="shared" si="1"/>
        <v>0</v>
      </c>
      <c r="K22" s="392" t="s">
        <v>127</v>
      </c>
    </row>
    <row r="23" spans="1:11" ht="24" thickTop="1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8" t="s">
        <v>127</v>
      </c>
    </row>
    <row r="24" ht="15">
      <c r="K24" s="378" t="s">
        <v>127</v>
      </c>
    </row>
    <row r="25" spans="1:11" ht="23.25">
      <c r="A25" s="379"/>
      <c r="B25" s="379"/>
      <c r="C25" s="379"/>
      <c r="K25" s="378" t="s">
        <v>127</v>
      </c>
    </row>
    <row r="26" spans="1:11" ht="23.25">
      <c r="A26" s="379"/>
      <c r="B26" s="379"/>
      <c r="C26" s="379"/>
      <c r="K26" s="378" t="s">
        <v>127</v>
      </c>
    </row>
    <row r="27" ht="15">
      <c r="K27" s="378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7.7109375" style="370" customWidth="1"/>
    <col min="2" max="2" width="58.8515625" style="370" customWidth="1"/>
    <col min="3" max="3" width="23.57421875" style="370" customWidth="1"/>
    <col min="4" max="4" width="27.00390625" style="370" customWidth="1"/>
    <col min="5" max="5" width="18.421875" style="370" customWidth="1"/>
    <col min="6" max="6" width="21.421875" style="370" customWidth="1"/>
    <col min="7" max="7" width="24.7109375" style="370" customWidth="1"/>
    <col min="8" max="8" width="20.140625" style="370" customWidth="1"/>
    <col min="9" max="9" width="22.8515625" style="370" customWidth="1"/>
    <col min="10" max="16384" width="9.140625" style="370" customWidth="1"/>
  </cols>
  <sheetData>
    <row r="1" spans="1:9" ht="26.25">
      <c r="A1" s="364" t="s">
        <v>142</v>
      </c>
      <c r="B1" s="365"/>
      <c r="C1" s="365"/>
      <c r="D1" s="365"/>
      <c r="E1" s="366"/>
      <c r="G1" s="383" t="s">
        <v>89</v>
      </c>
      <c r="H1" s="396">
        <f>Revenue!B2</f>
        <v>0</v>
      </c>
      <c r="I1" s="396"/>
    </row>
    <row r="2" spans="1:9" ht="26.25">
      <c r="A2" s="364" t="s">
        <v>318</v>
      </c>
      <c r="B2" s="365"/>
      <c r="C2" s="371"/>
      <c r="D2" s="371"/>
      <c r="E2" s="371"/>
      <c r="G2" s="384"/>
      <c r="H2" s="491"/>
      <c r="I2" s="491"/>
    </row>
    <row r="3" spans="1:9" ht="27" thickBot="1">
      <c r="A3" s="372" t="s">
        <v>319</v>
      </c>
      <c r="B3" s="386" t="s">
        <v>368</v>
      </c>
      <c r="C3" s="374" t="s">
        <v>477</v>
      </c>
      <c r="D3" s="373" t="s">
        <v>147</v>
      </c>
      <c r="E3" s="374"/>
      <c r="G3" s="385"/>
      <c r="H3" s="397"/>
      <c r="I3" s="397"/>
    </row>
    <row r="4" spans="1:9" ht="24" thickTop="1">
      <c r="A4" s="438" t="s">
        <v>127</v>
      </c>
      <c r="B4" s="439" t="s">
        <v>127</v>
      </c>
      <c r="C4" s="440"/>
      <c r="D4" s="440" t="s">
        <v>127</v>
      </c>
      <c r="E4" s="440" t="s">
        <v>301</v>
      </c>
      <c r="F4" s="440" t="s">
        <v>320</v>
      </c>
      <c r="G4" s="440" t="s">
        <v>320</v>
      </c>
      <c r="H4" s="439" t="s">
        <v>127</v>
      </c>
      <c r="I4" s="441" t="s">
        <v>127</v>
      </c>
    </row>
    <row r="5" spans="1:9" ht="23.25">
      <c r="A5" s="442"/>
      <c r="B5" s="443"/>
      <c r="C5" s="444" t="s">
        <v>321</v>
      </c>
      <c r="D5" s="444" t="s">
        <v>321</v>
      </c>
      <c r="E5" s="444" t="s">
        <v>321</v>
      </c>
      <c r="F5" s="444" t="s">
        <v>322</v>
      </c>
      <c r="G5" s="444" t="s">
        <v>323</v>
      </c>
      <c r="H5" s="444" t="s">
        <v>301</v>
      </c>
      <c r="I5" s="445"/>
    </row>
    <row r="6" spans="1:9" ht="24" thickBot="1">
      <c r="A6" s="442"/>
      <c r="B6" s="446" t="s">
        <v>324</v>
      </c>
      <c r="C6" s="447" t="s">
        <v>325</v>
      </c>
      <c r="D6" s="446" t="s">
        <v>326</v>
      </c>
      <c r="E6" s="446" t="s">
        <v>327</v>
      </c>
      <c r="F6" s="446" t="s">
        <v>300</v>
      </c>
      <c r="G6" s="446" t="s">
        <v>328</v>
      </c>
      <c r="H6" s="446" t="s">
        <v>329</v>
      </c>
      <c r="I6" s="448" t="s">
        <v>330</v>
      </c>
    </row>
    <row r="7" spans="1:9" ht="24" thickTop="1">
      <c r="A7" s="449"/>
      <c r="B7" s="450" t="s">
        <v>64</v>
      </c>
      <c r="C7" s="451">
        <f>Athletics!E8</f>
        <v>0</v>
      </c>
      <c r="D7" s="451">
        <f>Athletics!H8</f>
        <v>0</v>
      </c>
      <c r="E7" s="451">
        <f>Athletics!K8</f>
        <v>0</v>
      </c>
      <c r="F7" s="451">
        <f>Athletics!N8</f>
        <v>0</v>
      </c>
      <c r="G7" s="452" t="s">
        <v>369</v>
      </c>
      <c r="H7" s="451">
        <f>Athletics!T8</f>
        <v>0</v>
      </c>
      <c r="I7" s="453">
        <f>SUM(C7:H7)</f>
        <v>0</v>
      </c>
    </row>
    <row r="8" spans="1:9" ht="23.25">
      <c r="A8" s="449" t="s">
        <v>332</v>
      </c>
      <c r="B8" s="450" t="s">
        <v>65</v>
      </c>
      <c r="C8" s="454" t="s">
        <v>333</v>
      </c>
      <c r="D8" s="454" t="s">
        <v>334</v>
      </c>
      <c r="E8" s="454" t="s">
        <v>335</v>
      </c>
      <c r="F8" s="454" t="s">
        <v>335</v>
      </c>
      <c r="G8" s="455" t="s">
        <v>331</v>
      </c>
      <c r="H8" s="451">
        <f>Athletics!T9</f>
        <v>0</v>
      </c>
      <c r="I8" s="453">
        <f aca="true" t="shared" si="0" ref="I8:I22">SUM(C8:H8)</f>
        <v>0</v>
      </c>
    </row>
    <row r="9" spans="1:9" ht="23.25">
      <c r="A9" s="449" t="s">
        <v>336</v>
      </c>
      <c r="B9" s="450" t="s">
        <v>337</v>
      </c>
      <c r="C9" s="451">
        <f>Athletics!E10</f>
        <v>0</v>
      </c>
      <c r="D9" s="451">
        <f>Athletics!H10</f>
        <v>0</v>
      </c>
      <c r="E9" s="451">
        <f>Athletics!K10</f>
        <v>0</v>
      </c>
      <c r="F9" s="451">
        <f>Athletics!N10</f>
        <v>0</v>
      </c>
      <c r="G9" s="455" t="s">
        <v>331</v>
      </c>
      <c r="H9" s="451">
        <f>Athletics!T10</f>
        <v>0</v>
      </c>
      <c r="I9" s="453">
        <f t="shared" si="0"/>
        <v>0</v>
      </c>
    </row>
    <row r="10" spans="1:9" ht="23.25">
      <c r="A10" s="449" t="s">
        <v>338</v>
      </c>
      <c r="B10" s="450" t="s">
        <v>67</v>
      </c>
      <c r="C10" s="451">
        <f>Athletics!E11</f>
        <v>0</v>
      </c>
      <c r="D10" s="451">
        <f>Athletics!H11</f>
        <v>0</v>
      </c>
      <c r="E10" s="451">
        <f>Athletics!K11</f>
        <v>0</v>
      </c>
      <c r="F10" s="451">
        <f>Athletics!N11</f>
        <v>0</v>
      </c>
      <c r="G10" s="455" t="s">
        <v>331</v>
      </c>
      <c r="H10" s="451">
        <f>Athletics!T11</f>
        <v>0</v>
      </c>
      <c r="I10" s="453">
        <f t="shared" si="0"/>
        <v>0</v>
      </c>
    </row>
    <row r="11" spans="1:9" ht="23.25">
      <c r="A11" s="449" t="s">
        <v>336</v>
      </c>
      <c r="B11" s="450" t="s">
        <v>339</v>
      </c>
      <c r="C11" s="454" t="s">
        <v>333</v>
      </c>
      <c r="D11" s="454" t="s">
        <v>340</v>
      </c>
      <c r="E11" s="454" t="s">
        <v>333</v>
      </c>
      <c r="F11" s="454" t="s">
        <v>333</v>
      </c>
      <c r="G11" s="455" t="s">
        <v>331</v>
      </c>
      <c r="H11" s="451">
        <f>Athletics!T12</f>
        <v>0</v>
      </c>
      <c r="I11" s="453">
        <f t="shared" si="0"/>
        <v>0</v>
      </c>
    </row>
    <row r="12" spans="1:9" ht="23.25">
      <c r="A12" s="449" t="s">
        <v>341</v>
      </c>
      <c r="B12" s="450" t="s">
        <v>342</v>
      </c>
      <c r="C12" s="454" t="s">
        <v>333</v>
      </c>
      <c r="D12" s="454" t="s">
        <v>334</v>
      </c>
      <c r="E12" s="454" t="s">
        <v>335</v>
      </c>
      <c r="F12" s="454" t="s">
        <v>335</v>
      </c>
      <c r="G12" s="455" t="s">
        <v>331</v>
      </c>
      <c r="H12" s="451">
        <f>Athletics!T13</f>
        <v>0</v>
      </c>
      <c r="I12" s="453">
        <f t="shared" si="0"/>
        <v>0</v>
      </c>
    </row>
    <row r="13" spans="1:9" ht="23.25">
      <c r="A13" s="449" t="s">
        <v>343</v>
      </c>
      <c r="B13" s="450" t="s">
        <v>70</v>
      </c>
      <c r="C13" s="451">
        <f>Athletics!E14</f>
        <v>0</v>
      </c>
      <c r="D13" s="451">
        <f>Athletics!H14</f>
        <v>0</v>
      </c>
      <c r="E13" s="451">
        <f>Athletics!K14</f>
        <v>0</v>
      </c>
      <c r="F13" s="451">
        <f>Athletics!N14</f>
        <v>0</v>
      </c>
      <c r="G13" s="455" t="s">
        <v>331</v>
      </c>
      <c r="H13" s="451">
        <f>Athletics!T14</f>
        <v>0</v>
      </c>
      <c r="I13" s="453">
        <f t="shared" si="0"/>
        <v>0</v>
      </c>
    </row>
    <row r="14" spans="1:9" ht="23.25">
      <c r="A14" s="449" t="s">
        <v>336</v>
      </c>
      <c r="B14" s="450" t="s">
        <v>71</v>
      </c>
      <c r="C14" s="451">
        <f>Athletics!E15</f>
        <v>0</v>
      </c>
      <c r="D14" s="451">
        <f>Athletics!H15</f>
        <v>0</v>
      </c>
      <c r="E14" s="451">
        <f>Athletics!K15</f>
        <v>0</v>
      </c>
      <c r="F14" s="451">
        <f>Athletics!N15</f>
        <v>0</v>
      </c>
      <c r="G14" s="455" t="s">
        <v>331</v>
      </c>
      <c r="H14" s="451">
        <f>Athletics!T15</f>
        <v>0</v>
      </c>
      <c r="I14" s="453">
        <f>SUM(C14:H14)</f>
        <v>0</v>
      </c>
    </row>
    <row r="15" spans="1:9" ht="23.25">
      <c r="A15" s="449"/>
      <c r="B15" s="450" t="s">
        <v>72</v>
      </c>
      <c r="C15" s="451">
        <f>Athletics!E16</f>
        <v>0</v>
      </c>
      <c r="D15" s="451">
        <f>Athletics!H16</f>
        <v>0</v>
      </c>
      <c r="E15" s="451">
        <f>Athletics!K16</f>
        <v>0</v>
      </c>
      <c r="F15" s="451">
        <f>Athletics!N16</f>
        <v>0</v>
      </c>
      <c r="G15" s="455" t="s">
        <v>331</v>
      </c>
      <c r="H15" s="451">
        <f>Athletics!T16</f>
        <v>0</v>
      </c>
      <c r="I15" s="453">
        <f t="shared" si="0"/>
        <v>0</v>
      </c>
    </row>
    <row r="16" spans="1:9" ht="23.25">
      <c r="A16" s="449"/>
      <c r="B16" s="450" t="s">
        <v>73</v>
      </c>
      <c r="C16" s="451">
        <f>Athletics!E17</f>
        <v>0</v>
      </c>
      <c r="D16" s="451">
        <f>Athletics!H17</f>
        <v>0</v>
      </c>
      <c r="E16" s="451">
        <f>Athletics!K17</f>
        <v>0</v>
      </c>
      <c r="F16" s="451">
        <f>Athletics!N17</f>
        <v>0</v>
      </c>
      <c r="G16" s="455" t="s">
        <v>331</v>
      </c>
      <c r="H16" s="451">
        <f>Athletics!T17</f>
        <v>0</v>
      </c>
      <c r="I16" s="453">
        <f t="shared" si="0"/>
        <v>0</v>
      </c>
    </row>
    <row r="17" spans="1:9" ht="23.25">
      <c r="A17" s="449" t="s">
        <v>253</v>
      </c>
      <c r="B17" s="450" t="s">
        <v>74</v>
      </c>
      <c r="C17" s="451">
        <f>Athletics!E18</f>
        <v>0</v>
      </c>
      <c r="D17" s="451">
        <f>Athletics!H18</f>
        <v>0</v>
      </c>
      <c r="E17" s="451">
        <f>Athletics!K18</f>
        <v>0</v>
      </c>
      <c r="F17" s="451">
        <f>Athletics!N18</f>
        <v>0</v>
      </c>
      <c r="G17" s="451">
        <f>Athletics!Q18</f>
        <v>0</v>
      </c>
      <c r="H17" s="451">
        <f>Athletics!T18</f>
        <v>0</v>
      </c>
      <c r="I17" s="453">
        <f t="shared" si="0"/>
        <v>0</v>
      </c>
    </row>
    <row r="18" spans="1:9" ht="23.25">
      <c r="A18" s="449" t="s">
        <v>253</v>
      </c>
      <c r="B18" s="450" t="s">
        <v>344</v>
      </c>
      <c r="C18" s="451">
        <f>Athletics!E19</f>
        <v>0</v>
      </c>
      <c r="D18" s="451">
        <f>Athletics!H19</f>
        <v>0</v>
      </c>
      <c r="E18" s="451">
        <f>Athletics!K19</f>
        <v>0</v>
      </c>
      <c r="F18" s="451">
        <f>Athletics!N19</f>
        <v>0</v>
      </c>
      <c r="G18" s="455" t="s">
        <v>331</v>
      </c>
      <c r="H18" s="451">
        <f>Athletics!T19</f>
        <v>0</v>
      </c>
      <c r="I18" s="453">
        <f t="shared" si="0"/>
        <v>0</v>
      </c>
    </row>
    <row r="19" spans="1:9" ht="23.25">
      <c r="A19" s="449" t="s">
        <v>345</v>
      </c>
      <c r="B19" s="450" t="s">
        <v>76</v>
      </c>
      <c r="C19" s="451">
        <f>Athletics!E20</f>
        <v>0</v>
      </c>
      <c r="D19" s="451">
        <f>Athletics!H20</f>
        <v>0</v>
      </c>
      <c r="E19" s="451">
        <f>Athletics!K20</f>
        <v>0</v>
      </c>
      <c r="F19" s="451">
        <f>Athletics!N20</f>
        <v>0</v>
      </c>
      <c r="G19" s="455" t="s">
        <v>331</v>
      </c>
      <c r="H19" s="451">
        <f>Athletics!T20</f>
        <v>0</v>
      </c>
      <c r="I19" s="453">
        <f t="shared" si="0"/>
        <v>0</v>
      </c>
    </row>
    <row r="20" spans="1:9" ht="23.25">
      <c r="A20" s="449" t="s">
        <v>346</v>
      </c>
      <c r="B20" s="450" t="s">
        <v>347</v>
      </c>
      <c r="C20" s="451">
        <f>Athletics!E21</f>
        <v>0</v>
      </c>
      <c r="D20" s="451">
        <f>Athletics!H21</f>
        <v>0</v>
      </c>
      <c r="E20" s="451">
        <f>Athletics!K21</f>
        <v>0</v>
      </c>
      <c r="F20" s="451">
        <f>Athletics!N21</f>
        <v>0</v>
      </c>
      <c r="G20" s="455" t="s">
        <v>331</v>
      </c>
      <c r="H20" s="451">
        <f>Athletics!T21</f>
        <v>0</v>
      </c>
      <c r="I20" s="453">
        <f t="shared" si="0"/>
        <v>0</v>
      </c>
    </row>
    <row r="21" spans="1:9" ht="23.25">
      <c r="A21" s="449" t="s">
        <v>348</v>
      </c>
      <c r="B21" s="443" t="s">
        <v>78</v>
      </c>
      <c r="C21" s="451">
        <f>Athletics!E22</f>
        <v>0</v>
      </c>
      <c r="D21" s="451">
        <f>Athletics!H22</f>
        <v>0</v>
      </c>
      <c r="E21" s="451">
        <f>Athletics!K22</f>
        <v>0</v>
      </c>
      <c r="F21" s="451">
        <f>Athletics!N22</f>
        <v>0</v>
      </c>
      <c r="G21" s="455" t="s">
        <v>331</v>
      </c>
      <c r="H21" s="451">
        <f>Athletics!T22</f>
        <v>0</v>
      </c>
      <c r="I21" s="453">
        <f t="shared" si="0"/>
        <v>0</v>
      </c>
    </row>
    <row r="22" spans="1:9" ht="23.25">
      <c r="A22" s="449"/>
      <c r="B22" s="443" t="s">
        <v>79</v>
      </c>
      <c r="C22" s="451">
        <f>Athletics!E23</f>
        <v>0</v>
      </c>
      <c r="D22" s="451">
        <f>Athletics!H23</f>
        <v>0</v>
      </c>
      <c r="E22" s="451">
        <f>Athletics!K23</f>
        <v>0</v>
      </c>
      <c r="F22" s="451">
        <f>Athletics!N23</f>
        <v>0</v>
      </c>
      <c r="G22" s="451">
        <f>Athletics!Q23</f>
        <v>0</v>
      </c>
      <c r="H22" s="451">
        <f>Athletics!T23</f>
        <v>0</v>
      </c>
      <c r="I22" s="453">
        <f t="shared" si="0"/>
        <v>0</v>
      </c>
    </row>
    <row r="23" spans="1:9" ht="24" thickBot="1">
      <c r="A23" s="456"/>
      <c r="B23" s="457" t="s">
        <v>349</v>
      </c>
      <c r="C23" s="458">
        <f>SUM(C7,C9,C10,C13:C21,C22)</f>
        <v>0</v>
      </c>
      <c r="D23" s="458">
        <f aca="true" t="shared" si="1" ref="D23:I23">SUM(D7:D22)</f>
        <v>0</v>
      </c>
      <c r="E23" s="458">
        <f t="shared" si="1"/>
        <v>0</v>
      </c>
      <c r="F23" s="458">
        <f t="shared" si="1"/>
        <v>0</v>
      </c>
      <c r="G23" s="458">
        <f t="shared" si="1"/>
        <v>0</v>
      </c>
      <c r="H23" s="458">
        <f t="shared" si="1"/>
        <v>0</v>
      </c>
      <c r="I23" s="459">
        <f t="shared" si="1"/>
        <v>0</v>
      </c>
    </row>
    <row r="24" spans="1:3" ht="24" thickTop="1">
      <c r="A24" s="375"/>
      <c r="B24" s="375"/>
      <c r="C24" s="375"/>
    </row>
    <row r="25" spans="1:4" ht="25.5">
      <c r="A25" s="376" t="s">
        <v>127</v>
      </c>
      <c r="B25" s="376"/>
      <c r="C25" s="376"/>
      <c r="D25" s="376"/>
    </row>
    <row r="26" spans="1:4" ht="25.5">
      <c r="A26" s="366" t="s">
        <v>367</v>
      </c>
      <c r="B26" s="376"/>
      <c r="C26" s="376"/>
      <c r="D26" s="376"/>
    </row>
    <row r="27" spans="1:3" ht="23.25">
      <c r="A27" s="375" t="s">
        <v>127</v>
      </c>
      <c r="B27" s="375"/>
      <c r="C27" s="375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7"/>
  <sheetViews>
    <sheetView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48.421875" style="378" customWidth="1"/>
    <col min="2" max="2" width="32.7109375" style="378" customWidth="1"/>
    <col min="3" max="3" width="23.7109375" style="378" customWidth="1"/>
    <col min="4" max="4" width="22.57421875" style="378" customWidth="1"/>
    <col min="5" max="5" width="23.28125" style="378" customWidth="1"/>
    <col min="6" max="6" width="22.140625" style="378" customWidth="1"/>
    <col min="7" max="7" width="21.57421875" style="378" customWidth="1"/>
    <col min="8" max="8" width="21.28125" style="378" customWidth="1"/>
    <col min="9" max="9" width="22.57421875" style="378" customWidth="1"/>
    <col min="10" max="10" width="21.57421875" style="378" customWidth="1"/>
    <col min="11" max="16384" width="9.140625" style="378" customWidth="1"/>
  </cols>
  <sheetData>
    <row r="1" spans="1:16" ht="26.25">
      <c r="A1" s="364" t="s">
        <v>142</v>
      </c>
      <c r="B1" s="365"/>
      <c r="C1" s="365"/>
      <c r="D1" s="365"/>
      <c r="E1" s="366"/>
      <c r="F1" s="383" t="s">
        <v>89</v>
      </c>
      <c r="G1" s="369">
        <f>Revenue!B2</f>
        <v>0</v>
      </c>
      <c r="H1" s="377"/>
      <c r="I1" s="390"/>
      <c r="J1" s="367"/>
      <c r="K1" s="391"/>
      <c r="L1" s="391"/>
      <c r="M1" s="391"/>
      <c r="N1" s="391"/>
      <c r="O1" s="391"/>
      <c r="P1" s="391"/>
    </row>
    <row r="2" spans="1:16" ht="26.25">
      <c r="A2" s="364" t="s">
        <v>350</v>
      </c>
      <c r="B2" s="365"/>
      <c r="C2" s="365"/>
      <c r="D2" s="365"/>
      <c r="E2" s="371"/>
      <c r="F2" s="384"/>
      <c r="G2" s="489"/>
      <c r="H2" s="489"/>
      <c r="I2" s="490"/>
      <c r="J2" s="368"/>
      <c r="K2" s="391"/>
      <c r="L2" s="391"/>
      <c r="M2" s="391"/>
      <c r="N2" s="391"/>
      <c r="O2" s="391"/>
      <c r="P2" s="391"/>
    </row>
    <row r="3" spans="1:16" ht="27" thickBot="1">
      <c r="A3" s="372" t="s">
        <v>351</v>
      </c>
      <c r="B3" s="386" t="s">
        <v>352</v>
      </c>
      <c r="C3" s="373" t="s">
        <v>477</v>
      </c>
      <c r="D3" s="373" t="s">
        <v>147</v>
      </c>
      <c r="F3" s="385"/>
      <c r="G3" s="373"/>
      <c r="H3" s="373"/>
      <c r="I3" s="488"/>
      <c r="J3" s="372"/>
      <c r="K3" s="391"/>
      <c r="L3" s="391"/>
      <c r="M3" s="391"/>
      <c r="N3" s="391"/>
      <c r="O3" s="391"/>
      <c r="P3" s="391"/>
    </row>
    <row r="4" spans="1:10" ht="24" thickTop="1">
      <c r="A4" s="475" t="s">
        <v>127</v>
      </c>
      <c r="B4" s="387" t="s">
        <v>320</v>
      </c>
      <c r="C4" s="380" t="s">
        <v>127</v>
      </c>
      <c r="D4" s="380" t="s">
        <v>127</v>
      </c>
      <c r="E4" s="380"/>
      <c r="F4" s="380" t="s">
        <v>353</v>
      </c>
      <c r="G4" s="380" t="s">
        <v>320</v>
      </c>
      <c r="H4" s="380" t="s">
        <v>127</v>
      </c>
      <c r="I4" s="380" t="s">
        <v>320</v>
      </c>
      <c r="J4" s="393" t="s">
        <v>127</v>
      </c>
    </row>
    <row r="5" spans="1:10" ht="23.25">
      <c r="A5" s="476" t="s">
        <v>354</v>
      </c>
      <c r="B5" s="388" t="s">
        <v>355</v>
      </c>
      <c r="C5" s="381" t="s">
        <v>321</v>
      </c>
      <c r="D5" s="381" t="s">
        <v>356</v>
      </c>
      <c r="E5" s="381" t="s">
        <v>356</v>
      </c>
      <c r="F5" s="381" t="s">
        <v>321</v>
      </c>
      <c r="G5" s="381" t="s">
        <v>322</v>
      </c>
      <c r="H5" s="381" t="s">
        <v>301</v>
      </c>
      <c r="I5" s="381" t="s">
        <v>323</v>
      </c>
      <c r="J5" s="394"/>
    </row>
    <row r="6" spans="1:10" ht="24" thickBot="1">
      <c r="A6" s="477"/>
      <c r="B6" s="389" t="s">
        <v>357</v>
      </c>
      <c r="C6" s="382" t="s">
        <v>325</v>
      </c>
      <c r="D6" s="382" t="s">
        <v>326</v>
      </c>
      <c r="E6" s="382" t="s">
        <v>358</v>
      </c>
      <c r="F6" s="382" t="s">
        <v>327</v>
      </c>
      <c r="G6" s="382" t="s">
        <v>300</v>
      </c>
      <c r="H6" s="382" t="s">
        <v>329</v>
      </c>
      <c r="I6" s="382" t="s">
        <v>359</v>
      </c>
      <c r="J6" s="395" t="s">
        <v>330</v>
      </c>
    </row>
    <row r="7" spans="1:11" ht="23.25">
      <c r="A7" s="478" t="s">
        <v>360</v>
      </c>
      <c r="B7" s="467">
        <f>Athletics!E30</f>
        <v>0</v>
      </c>
      <c r="C7" s="468">
        <f>Athletics!H30</f>
        <v>0</v>
      </c>
      <c r="D7" s="468">
        <f>Athletics!K30</f>
        <v>0</v>
      </c>
      <c r="E7" s="468">
        <f>Athletics!N30</f>
        <v>0</v>
      </c>
      <c r="F7" s="468">
        <f>Athletics!Q30</f>
        <v>0</v>
      </c>
      <c r="G7" s="468">
        <f>Athletics!T30</f>
        <v>0</v>
      </c>
      <c r="H7" s="469">
        <f>Athletics!W30</f>
        <v>0</v>
      </c>
      <c r="I7" s="469">
        <f>Athletics!Z30</f>
        <v>0</v>
      </c>
      <c r="J7" s="470">
        <f>SUM(B7:I7)</f>
        <v>0</v>
      </c>
      <c r="K7" s="392"/>
    </row>
    <row r="8" spans="1:11" ht="23.25">
      <c r="A8" s="479" t="s">
        <v>114</v>
      </c>
      <c r="B8" s="471">
        <f>Athletics!E31</f>
        <v>0</v>
      </c>
      <c r="C8" s="472">
        <f>Athletics!H31</f>
        <v>0</v>
      </c>
      <c r="D8" s="472">
        <f>Athletics!K31</f>
        <v>0</v>
      </c>
      <c r="E8" s="472">
        <f>Athletics!N31</f>
        <v>0</v>
      </c>
      <c r="F8" s="472">
        <f>Athletics!Q31</f>
        <v>0</v>
      </c>
      <c r="G8" s="472">
        <f>Athletics!T31</f>
        <v>0</v>
      </c>
      <c r="H8" s="473">
        <f>Athletics!W31</f>
        <v>0</v>
      </c>
      <c r="I8" s="473">
        <f>Athletics!Z31</f>
        <v>0</v>
      </c>
      <c r="J8" s="474">
        <f>SUM(B8:I8)</f>
        <v>0</v>
      </c>
      <c r="K8" s="392"/>
    </row>
    <row r="9" spans="1:11" ht="23.25">
      <c r="A9" s="479" t="s">
        <v>115</v>
      </c>
      <c r="B9" s="471">
        <f>Athletics!E32</f>
        <v>0</v>
      </c>
      <c r="C9" s="472">
        <f>Athletics!H32</f>
        <v>0</v>
      </c>
      <c r="D9" s="472">
        <f>Athletics!K32</f>
        <v>0</v>
      </c>
      <c r="E9" s="472">
        <f>Athletics!N32</f>
        <v>0</v>
      </c>
      <c r="F9" s="472">
        <f>Athletics!Q32</f>
        <v>0</v>
      </c>
      <c r="G9" s="472">
        <f>Athletics!T32</f>
        <v>0</v>
      </c>
      <c r="H9" s="473">
        <f>Athletics!W32</f>
        <v>0</v>
      </c>
      <c r="I9" s="473">
        <f>Athletics!Z32</f>
        <v>0</v>
      </c>
      <c r="J9" s="474">
        <f aca="true" t="shared" si="0" ref="J9:J21">SUM(B9:I9)</f>
        <v>0</v>
      </c>
      <c r="K9" s="392"/>
    </row>
    <row r="10" spans="1:11" ht="23.25">
      <c r="A10" s="479" t="s">
        <v>116</v>
      </c>
      <c r="B10" s="471">
        <f>Athletics!E33</f>
        <v>0</v>
      </c>
      <c r="C10" s="472" t="s">
        <v>340</v>
      </c>
      <c r="D10" s="472" t="s">
        <v>361</v>
      </c>
      <c r="E10" s="472" t="s">
        <v>361</v>
      </c>
      <c r="F10" s="472" t="s">
        <v>361</v>
      </c>
      <c r="G10" s="472" t="s">
        <v>361</v>
      </c>
      <c r="H10" s="473" t="s">
        <v>361</v>
      </c>
      <c r="I10" s="473">
        <f>Athletics!Z33</f>
        <v>0</v>
      </c>
      <c r="J10" s="474">
        <f t="shared" si="0"/>
        <v>0</v>
      </c>
      <c r="K10" s="392" t="s">
        <v>127</v>
      </c>
    </row>
    <row r="11" spans="1:11" ht="23.25">
      <c r="A11" s="479" t="s">
        <v>67</v>
      </c>
      <c r="B11" s="471" t="s">
        <v>362</v>
      </c>
      <c r="C11" s="472">
        <f>Athletics!H34</f>
        <v>0</v>
      </c>
      <c r="D11" s="472">
        <f>Athletics!K34</f>
        <v>0</v>
      </c>
      <c r="E11" s="472">
        <f>Athletics!N34</f>
        <v>0</v>
      </c>
      <c r="F11" s="472">
        <f>Athletics!Q34</f>
        <v>0</v>
      </c>
      <c r="G11" s="472">
        <f>Athletics!T34</f>
        <v>0</v>
      </c>
      <c r="H11" s="473">
        <f>Athletics!W34</f>
        <v>0</v>
      </c>
      <c r="I11" s="473">
        <f>Athletics!Z34</f>
        <v>0</v>
      </c>
      <c r="J11" s="474">
        <f t="shared" si="0"/>
        <v>0</v>
      </c>
      <c r="K11" s="392" t="s">
        <v>127</v>
      </c>
    </row>
    <row r="12" spans="1:11" ht="23.25">
      <c r="A12" s="479" t="s">
        <v>117</v>
      </c>
      <c r="B12" s="471" t="s">
        <v>362</v>
      </c>
      <c r="C12" s="472">
        <f>Athletics!H35</f>
        <v>0</v>
      </c>
      <c r="D12" s="472">
        <f>Athletics!K35</f>
        <v>0</v>
      </c>
      <c r="E12" s="472">
        <f>Athletics!N35</f>
        <v>0</v>
      </c>
      <c r="F12" s="472">
        <f>Athletics!Q35</f>
        <v>0</v>
      </c>
      <c r="G12" s="472">
        <f>Athletics!T35</f>
        <v>0</v>
      </c>
      <c r="H12" s="473">
        <f>Athletics!W35</f>
        <v>0</v>
      </c>
      <c r="I12" s="473">
        <f>Athletics!Z35</f>
        <v>0</v>
      </c>
      <c r="J12" s="474">
        <f t="shared" si="0"/>
        <v>0</v>
      </c>
      <c r="K12" s="392" t="s">
        <v>127</v>
      </c>
    </row>
    <row r="13" spans="1:11" ht="23.25">
      <c r="A13" s="479" t="s">
        <v>363</v>
      </c>
      <c r="B13" s="471">
        <f>Athletics!E36</f>
        <v>0</v>
      </c>
      <c r="C13" s="472">
        <f>Athletics!H36</f>
        <v>0</v>
      </c>
      <c r="D13" s="472">
        <f>Athletics!K36</f>
        <v>0</v>
      </c>
      <c r="E13" s="472">
        <f>Athletics!N36</f>
        <v>0</v>
      </c>
      <c r="F13" s="472">
        <f>Athletics!Q36</f>
        <v>0</v>
      </c>
      <c r="G13" s="472">
        <f>Athletics!T36</f>
        <v>0</v>
      </c>
      <c r="H13" s="473">
        <f>Athletics!W36</f>
        <v>0</v>
      </c>
      <c r="I13" s="473">
        <f>Athletics!Z36</f>
        <v>0</v>
      </c>
      <c r="J13" s="474">
        <f t="shared" si="0"/>
        <v>0</v>
      </c>
      <c r="K13" s="392" t="s">
        <v>127</v>
      </c>
    </row>
    <row r="14" spans="1:11" ht="23.25">
      <c r="A14" s="479" t="s">
        <v>94</v>
      </c>
      <c r="B14" s="471">
        <f>Athletics!E37</f>
        <v>0</v>
      </c>
      <c r="C14" s="472">
        <f>Athletics!H37</f>
        <v>0</v>
      </c>
      <c r="D14" s="472">
        <f>Athletics!K37</f>
        <v>0</v>
      </c>
      <c r="E14" s="472">
        <f>Athletics!N37</f>
        <v>0</v>
      </c>
      <c r="F14" s="472">
        <f>Athletics!Q37</f>
        <v>0</v>
      </c>
      <c r="G14" s="472">
        <f>Athletics!T37</f>
        <v>0</v>
      </c>
      <c r="H14" s="473">
        <f>Athletics!W37</f>
        <v>0</v>
      </c>
      <c r="I14" s="473">
        <f>Athletics!Z37</f>
        <v>0</v>
      </c>
      <c r="J14" s="474">
        <f t="shared" si="0"/>
        <v>0</v>
      </c>
      <c r="K14" s="392" t="s">
        <v>127</v>
      </c>
    </row>
    <row r="15" spans="1:11" ht="23.25">
      <c r="A15" s="479" t="s">
        <v>119</v>
      </c>
      <c r="B15" s="471">
        <f>Athletics!E38</f>
        <v>0</v>
      </c>
      <c r="C15" s="472">
        <f>Athletics!H38</f>
        <v>0</v>
      </c>
      <c r="D15" s="472">
        <f>Athletics!K38</f>
        <v>0</v>
      </c>
      <c r="E15" s="472">
        <f>Athletics!N38</f>
        <v>0</v>
      </c>
      <c r="F15" s="472">
        <f>Athletics!Q38</f>
        <v>0</v>
      </c>
      <c r="G15" s="472">
        <f>Athletics!T38</f>
        <v>0</v>
      </c>
      <c r="H15" s="473">
        <f>Athletics!W38</f>
        <v>0</v>
      </c>
      <c r="I15" s="473">
        <f>Athletics!Z38</f>
        <v>0</v>
      </c>
      <c r="J15" s="474">
        <f t="shared" si="0"/>
        <v>0</v>
      </c>
      <c r="K15" s="392" t="s">
        <v>127</v>
      </c>
    </row>
    <row r="16" spans="1:11" ht="23.25">
      <c r="A16" s="479" t="s">
        <v>95</v>
      </c>
      <c r="B16" s="471">
        <f>Athletics!E39</f>
        <v>0</v>
      </c>
      <c r="C16" s="472">
        <f>Athletics!H39</f>
        <v>0</v>
      </c>
      <c r="D16" s="472">
        <f>Athletics!K39</f>
        <v>0</v>
      </c>
      <c r="E16" s="472">
        <f>Athletics!N39</f>
        <v>0</v>
      </c>
      <c r="F16" s="472">
        <f>Athletics!Q39</f>
        <v>0</v>
      </c>
      <c r="G16" s="472">
        <f>Athletics!T39</f>
        <v>0</v>
      </c>
      <c r="H16" s="473">
        <f>Athletics!W39</f>
        <v>0</v>
      </c>
      <c r="I16" s="473">
        <f>Athletics!Z39</f>
        <v>0</v>
      </c>
      <c r="J16" s="474">
        <f t="shared" si="0"/>
        <v>0</v>
      </c>
      <c r="K16" s="392" t="s">
        <v>127</v>
      </c>
    </row>
    <row r="17" spans="1:11" ht="23.25">
      <c r="A17" s="479" t="s">
        <v>120</v>
      </c>
      <c r="B17" s="471">
        <f>Athletics!E40</f>
        <v>0</v>
      </c>
      <c r="C17" s="472">
        <f>Athletics!H40</f>
        <v>0</v>
      </c>
      <c r="D17" s="472">
        <f>Athletics!K40</f>
        <v>0</v>
      </c>
      <c r="E17" s="472">
        <f>Athletics!N40</f>
        <v>0</v>
      </c>
      <c r="F17" s="472">
        <f>Athletics!Q40</f>
        <v>0</v>
      </c>
      <c r="G17" s="472">
        <f>Athletics!T40</f>
        <v>0</v>
      </c>
      <c r="H17" s="473">
        <f>Athletics!W40</f>
        <v>0</v>
      </c>
      <c r="I17" s="473">
        <f>Athletics!Z40</f>
        <v>0</v>
      </c>
      <c r="J17" s="474">
        <f t="shared" si="0"/>
        <v>0</v>
      </c>
      <c r="K17" s="392"/>
    </row>
    <row r="18" spans="1:11" ht="23.25">
      <c r="A18" s="479" t="s">
        <v>111</v>
      </c>
      <c r="B18" s="471">
        <f>Athletics!E44</f>
        <v>0</v>
      </c>
      <c r="C18" s="472" t="s">
        <v>340</v>
      </c>
      <c r="D18" s="472" t="s">
        <v>340</v>
      </c>
      <c r="E18" s="472" t="s">
        <v>361</v>
      </c>
      <c r="F18" s="472" t="s">
        <v>361</v>
      </c>
      <c r="G18" s="472" t="s">
        <v>361</v>
      </c>
      <c r="H18" s="473" t="s">
        <v>361</v>
      </c>
      <c r="I18" s="473">
        <f>Athletics!Z44</f>
        <v>0</v>
      </c>
      <c r="J18" s="474">
        <f t="shared" si="0"/>
        <v>0</v>
      </c>
      <c r="K18" s="392" t="s">
        <v>127</v>
      </c>
    </row>
    <row r="19" spans="1:11" ht="23.25">
      <c r="A19" s="479" t="s">
        <v>364</v>
      </c>
      <c r="B19" s="471">
        <f>Athletics!E41</f>
        <v>0</v>
      </c>
      <c r="C19" s="472">
        <f>Athletics!H41</f>
        <v>0</v>
      </c>
      <c r="D19" s="472">
        <f>Athletics!K41</f>
        <v>0</v>
      </c>
      <c r="E19" s="472">
        <f>Athletics!N41</f>
        <v>0</v>
      </c>
      <c r="F19" s="472">
        <f>Athletics!Q41</f>
        <v>0</v>
      </c>
      <c r="G19" s="472">
        <f>Athletics!T41</f>
        <v>0</v>
      </c>
      <c r="H19" s="473">
        <f>Athletics!W41</f>
        <v>0</v>
      </c>
      <c r="I19" s="473">
        <f>Athletics!Z41</f>
        <v>0</v>
      </c>
      <c r="J19" s="474">
        <f t="shared" si="0"/>
        <v>0</v>
      </c>
      <c r="K19" s="392" t="s">
        <v>127</v>
      </c>
    </row>
    <row r="20" spans="1:11" ht="23.25">
      <c r="A20" s="479" t="s">
        <v>122</v>
      </c>
      <c r="B20" s="471">
        <f>Athletics!E42</f>
        <v>0</v>
      </c>
      <c r="C20" s="472">
        <f>Athletics!H42</f>
        <v>0</v>
      </c>
      <c r="D20" s="472">
        <f>Athletics!K42</f>
        <v>0</v>
      </c>
      <c r="E20" s="472">
        <f>Athletics!N42</f>
        <v>0</v>
      </c>
      <c r="F20" s="472">
        <f>Athletics!Q42</f>
        <v>0</v>
      </c>
      <c r="G20" s="472">
        <f>Athletics!T42</f>
        <v>0</v>
      </c>
      <c r="H20" s="473">
        <f>Athletics!W42</f>
        <v>0</v>
      </c>
      <c r="I20" s="473">
        <f>Athletics!Z42</f>
        <v>0</v>
      </c>
      <c r="J20" s="474">
        <f t="shared" si="0"/>
        <v>0</v>
      </c>
      <c r="K20" s="392" t="s">
        <v>253</v>
      </c>
    </row>
    <row r="21" spans="1:11" ht="24" thickBot="1">
      <c r="A21" s="480" t="s">
        <v>365</v>
      </c>
      <c r="B21" s="471">
        <f>Athletics!E43</f>
        <v>0</v>
      </c>
      <c r="C21" s="472">
        <f>Athletics!H43</f>
        <v>0</v>
      </c>
      <c r="D21" s="472">
        <f>Athletics!K43</f>
        <v>0</v>
      </c>
      <c r="E21" s="472">
        <f>Athletics!N43</f>
        <v>0</v>
      </c>
      <c r="F21" s="472">
        <f>Athletics!Q43</f>
        <v>0</v>
      </c>
      <c r="G21" s="472">
        <f>Athletics!T43</f>
        <v>0</v>
      </c>
      <c r="H21" s="473">
        <f>Athletics!W43</f>
        <v>0</v>
      </c>
      <c r="I21" s="473">
        <f>Athletics!Z43</f>
        <v>0</v>
      </c>
      <c r="J21" s="463">
        <f t="shared" si="0"/>
        <v>0</v>
      </c>
      <c r="K21" s="392" t="s">
        <v>127</v>
      </c>
    </row>
    <row r="22" spans="1:11" ht="24" thickBot="1">
      <c r="A22" s="481" t="s">
        <v>366</v>
      </c>
      <c r="B22" s="464">
        <f>SUM(B7:B21)</f>
        <v>0</v>
      </c>
      <c r="C22" s="465">
        <f aca="true" t="shared" si="1" ref="C22:J22">SUM(C7:C21)</f>
        <v>0</v>
      </c>
      <c r="D22" s="465">
        <f t="shared" si="1"/>
        <v>0</v>
      </c>
      <c r="E22" s="465">
        <f t="shared" si="1"/>
        <v>0</v>
      </c>
      <c r="F22" s="465">
        <f t="shared" si="1"/>
        <v>0</v>
      </c>
      <c r="G22" s="465">
        <f t="shared" si="1"/>
        <v>0</v>
      </c>
      <c r="H22" s="465">
        <f t="shared" si="1"/>
        <v>0</v>
      </c>
      <c r="I22" s="465">
        <f t="shared" si="1"/>
        <v>0</v>
      </c>
      <c r="J22" s="466">
        <f t="shared" si="1"/>
        <v>0</v>
      </c>
      <c r="K22" s="392" t="s">
        <v>127</v>
      </c>
    </row>
    <row r="23" spans="1:11" ht="24" thickTop="1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8" t="s">
        <v>127</v>
      </c>
    </row>
    <row r="24" ht="15">
      <c r="K24" s="378" t="s">
        <v>127</v>
      </c>
    </row>
    <row r="25" spans="1:11" ht="23.25">
      <c r="A25" s="379"/>
      <c r="B25" s="379"/>
      <c r="C25" s="379"/>
      <c r="K25" s="378" t="s">
        <v>127</v>
      </c>
    </row>
    <row r="26" spans="1:11" ht="23.25">
      <c r="A26" s="379"/>
      <c r="B26" s="379"/>
      <c r="C26" s="379"/>
      <c r="K26" s="378" t="s">
        <v>127</v>
      </c>
    </row>
    <row r="27" ht="15">
      <c r="K27" s="378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4.8515625" style="8" customWidth="1"/>
    <col min="9" max="9" width="13.140625" style="8" customWidth="1"/>
    <col min="10" max="10" width="16.28125" style="8" customWidth="1"/>
    <col min="11" max="11" width="13.140625" style="8" customWidth="1"/>
  </cols>
  <sheetData>
    <row r="1" spans="1:6" ht="15">
      <c r="A1" s="5" t="s">
        <v>466</v>
      </c>
      <c r="B1" s="12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Revenue!B3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467</v>
      </c>
      <c r="B1" s="12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12" ht="15">
      <c r="A42">
        <f>Revenue!B3</f>
        <v>0</v>
      </c>
      <c r="B42" s="1">
        <v>900</v>
      </c>
      <c r="C42" t="s">
        <v>124</v>
      </c>
      <c r="D42" s="1">
        <v>901</v>
      </c>
      <c r="E42" t="s">
        <v>124</v>
      </c>
      <c r="L42" s="8"/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468</v>
      </c>
      <c r="B1" s="12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Revenue!B3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469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470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471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4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472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lori.parker</dc:creator>
  <cp:keywords/>
  <dc:description/>
  <cp:lastModifiedBy>Lori.Parker</cp:lastModifiedBy>
  <cp:lastPrinted>2011-06-29T14:55:49Z</cp:lastPrinted>
  <dcterms:created xsi:type="dcterms:W3CDTF">2010-02-11T21:59:50Z</dcterms:created>
  <dcterms:modified xsi:type="dcterms:W3CDTF">2016-06-15T12:49:07Z</dcterms:modified>
  <cp:category/>
  <cp:version/>
  <cp:contentType/>
  <cp:contentStatus/>
</cp:coreProperties>
</file>